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320" windowHeight="7545" tabRatio="599" activeTab="1"/>
  </bookViews>
  <sheets>
    <sheet name="1.1.Поступления" sheetId="1" r:id="rId1"/>
    <sheet name="1.1.Выплаты" sheetId="2" r:id="rId2"/>
    <sheet name="3.1.Кредиторка" sheetId="3" r:id="rId3"/>
  </sheets>
  <definedNames>
    <definedName name="XDO_?DATA_VC003_S1?">#REF!</definedName>
    <definedName name="XDO_?DATA_VC003_S4?">#REF!</definedName>
    <definedName name="XDO_?DATA_VC006_S1?">#REF!</definedName>
    <definedName name="XDO_?DATA_VC006_S4?">#REF!</definedName>
    <definedName name="XDO_?DATA002_S1?">#REF!</definedName>
    <definedName name="XDO_?DATA002_S1_2?">#REF!</definedName>
    <definedName name="XDO_?DATA002_S3?">#REF!</definedName>
    <definedName name="XDO_?DATA002_S4?">#REF!</definedName>
    <definedName name="XDO_?DATA002_S4_2?">#REF!</definedName>
    <definedName name="XDO_?SEGMENTS1_S1?">#REF!</definedName>
    <definedName name="XDO_?SEGMENTS1_S4?">#REF!</definedName>
    <definedName name="XDO_?SEGMENTS10_S4?">#REF!</definedName>
    <definedName name="XDO_?SEGMENTS234_S1?">#REF!</definedName>
    <definedName name="XDO_?SEGMENTS2345_S4?">#REF!</definedName>
    <definedName name="XDO_?SEGMENTS5_S1?">#REF!</definedName>
    <definedName name="XDO_?SEGMENTS5_S1_2?">#REF!</definedName>
    <definedName name="XDO_?SEGMENTS6_S1?">#REF!</definedName>
    <definedName name="XDO_?SEGMENTS6_S1_2?">#REF!</definedName>
    <definedName name="XDO_?SEGMENTS6_S4?">#REF!</definedName>
    <definedName name="XDO_?SEGMENTS6_S4_2?">#REF!</definedName>
    <definedName name="XDO_?SEGMENTS7_S1?">#REF!</definedName>
    <definedName name="XDO_?SEGMENTS7_S1_2?">#REF!</definedName>
    <definedName name="XDO_?SEGMENTS7_S4?">#REF!</definedName>
    <definedName name="XDO_?SEGMENTS7_S4_2?">#REF!</definedName>
    <definedName name="XDO_?SEGMENTS8_S1?">#REF!</definedName>
    <definedName name="XDO_?SEGMENTS8_S4?">#REF!</definedName>
    <definedName name="XDO_?SEGMENTS8_S4_2?">#REF!</definedName>
    <definedName name="XDO_?SEGMENTS9_S1?">#REF!</definedName>
    <definedName name="XDO_?SEGMENTS9_S4?">#REF!</definedName>
    <definedName name="XDO_GROUP_?LINE_empty?">#REF!</definedName>
    <definedName name="XDO_GROUP_?LINE_empty_2?">#REF!</definedName>
    <definedName name="XDO_GROUP_?LINE_empty_3?">#REF!</definedName>
    <definedName name="XDO_GROUP_?LINE_S1?">#REF!</definedName>
    <definedName name="XDO_GROUP_?LINE_S1_1?">#REF!</definedName>
    <definedName name="XDO_GROUP_?LINE_S1_2?">#REF!</definedName>
    <definedName name="XDO_GROUP_?LINE_S3?">#REF!</definedName>
    <definedName name="XDO_GROUP_?LINE_S3B?">#REF!</definedName>
    <definedName name="XDO_GROUP_?LINE_S4?">#REF!</definedName>
    <definedName name="XDO_GROUP_?LINE_S4_1?">#REF!</definedName>
    <definedName name="XDO_GROUP_?LINE_S4_2?">#REF!</definedName>
    <definedName name="Z_E21E336C_D254_42B8_B7A4_6CFA1DC5B156_.wvu.PrintArea" localSheetId="1" hidden="1">'1.1.Выплаты'!$A$1:$U$45</definedName>
    <definedName name="Z_E21E336C_D254_42B8_B7A4_6CFA1DC5B156_.wvu.PrintArea" localSheetId="0" hidden="1">'1.1.Поступления'!$A$1:$H$47</definedName>
    <definedName name="Z_E21E336C_D254_42B8_B7A4_6CFA1DC5B156_.wvu.PrintArea" localSheetId="2" hidden="1">'3.1.Кредиторка'!$A$1:$Q$36</definedName>
    <definedName name="Z_E21E336C_D254_42B8_B7A4_6CFA1DC5B156_.wvu.PrintTitles" localSheetId="1" hidden="1">'1.1.Выплаты'!$3:$7</definedName>
    <definedName name="Z_E21E336C_D254_42B8_B7A4_6CFA1DC5B156_.wvu.PrintTitles" localSheetId="0" hidden="1">'1.1.Поступления'!$13:$16</definedName>
    <definedName name="_xlnm.Print_Titles" localSheetId="1">'1.1.Выплаты'!$3:$7</definedName>
    <definedName name="_xlnm.Print_Titles" localSheetId="0">'1.1.Поступления'!$13:$16</definedName>
    <definedName name="_xlnm.Print_Area" localSheetId="1">'1.1.Выплаты'!$A$1:$U$45</definedName>
    <definedName name="_xlnm.Print_Area" localSheetId="0">'1.1.Поступления'!$A$1:$H$47</definedName>
    <definedName name="_xlnm.Print_Area" localSheetId="2">'3.1.Кредиторка'!$A$1:$Q$36</definedName>
  </definedNames>
  <calcPr calcId="125725" refMode="R1C1"/>
  <customWorkbookViews>
    <customWorkbookView name="user1 - Личное представление" guid="{E21E336C-D254-42B8-B7A4-6CFA1DC5B156}" mergeInterval="0" personalView="1" maximized="1" xWindow="-9" yWindow="-9" windowWidth="1938" windowHeight="1048" tabRatio="599" activeSheetId="2"/>
  </customWorkbookViews>
</workbook>
</file>

<file path=xl/calcChain.xml><?xml version="1.0" encoding="utf-8"?>
<calcChain xmlns="http://schemas.openxmlformats.org/spreadsheetml/2006/main">
  <c r="F24" i="2"/>
  <c r="H24"/>
  <c r="P24"/>
  <c r="P10"/>
  <c r="H10"/>
  <c r="F10"/>
  <c r="D8"/>
  <c r="T39"/>
  <c r="R39"/>
  <c r="P39"/>
  <c r="N39"/>
  <c r="L39"/>
  <c r="J39"/>
  <c r="H39"/>
  <c r="F39"/>
  <c r="D9"/>
  <c r="D10"/>
  <c r="D11"/>
  <c r="D12"/>
  <c r="D13"/>
  <c r="D14"/>
  <c r="D15"/>
  <c r="D16"/>
  <c r="D17"/>
  <c r="D18"/>
  <c r="D19"/>
  <c r="D20"/>
  <c r="D21"/>
  <c r="D22"/>
  <c r="D39" s="1"/>
  <c r="D23"/>
  <c r="D24"/>
  <c r="D25"/>
  <c r="D26"/>
  <c r="D27"/>
  <c r="D28"/>
  <c r="D29"/>
  <c r="D30"/>
  <c r="D31"/>
  <c r="D32"/>
  <c r="D33"/>
  <c r="D34"/>
  <c r="D35"/>
  <c r="D36"/>
  <c r="D37"/>
  <c r="D38"/>
  <c r="F35" i="1"/>
  <c r="E35"/>
  <c r="F27"/>
  <c r="E27"/>
  <c r="G27" s="1"/>
  <c r="F21"/>
  <c r="F47"/>
  <c r="E21"/>
  <c r="E47"/>
  <c r="G22"/>
  <c r="G23"/>
  <c r="G24"/>
  <c r="G25"/>
  <c r="G26"/>
  <c r="G28"/>
  <c r="G29"/>
  <c r="G30"/>
  <c r="G31"/>
  <c r="G32"/>
  <c r="G33"/>
  <c r="G34"/>
  <c r="G36"/>
  <c r="G37"/>
  <c r="G38"/>
  <c r="G39"/>
  <c r="G40"/>
  <c r="G41"/>
  <c r="G42"/>
  <c r="G43"/>
  <c r="G44"/>
  <c r="G45"/>
  <c r="G46"/>
  <c r="G18"/>
  <c r="G19"/>
  <c r="G20"/>
  <c r="G17"/>
  <c r="H20"/>
  <c r="H24"/>
  <c r="H28"/>
  <c r="H32"/>
  <c r="H36"/>
  <c r="H40"/>
  <c r="H44"/>
  <c r="H17"/>
  <c r="H21"/>
  <c r="H25"/>
  <c r="H29"/>
  <c r="H33"/>
  <c r="H37"/>
  <c r="H41"/>
  <c r="H45"/>
  <c r="H22"/>
  <c r="H26"/>
  <c r="H30"/>
  <c r="H34"/>
  <c r="H38"/>
  <c r="H42"/>
  <c r="H46"/>
  <c r="H19"/>
  <c r="H23"/>
  <c r="H27"/>
  <c r="H31"/>
  <c r="H35"/>
  <c r="H39"/>
  <c r="H43"/>
  <c r="H18"/>
  <c r="G35"/>
  <c r="G21"/>
  <c r="M19" i="3"/>
  <c r="M20"/>
  <c r="M21"/>
  <c r="M22"/>
  <c r="M23"/>
  <c r="M24"/>
  <c r="M25"/>
  <c r="M26"/>
  <c r="M27"/>
  <c r="M28"/>
  <c r="M29"/>
  <c r="N18"/>
  <c r="O18"/>
  <c r="O30"/>
  <c r="P18"/>
  <c r="P30"/>
  <c r="Q18"/>
  <c r="Q30"/>
  <c r="E18"/>
  <c r="F18"/>
  <c r="F30" s="1"/>
  <c r="G18"/>
  <c r="H18"/>
  <c r="I18"/>
  <c r="I30"/>
  <c r="J18"/>
  <c r="J30"/>
  <c r="K18"/>
  <c r="K30"/>
  <c r="L18"/>
  <c r="L30"/>
  <c r="D18"/>
  <c r="M17"/>
  <c r="M30" s="1"/>
  <c r="M16"/>
  <c r="F26"/>
  <c r="G26" s="1"/>
  <c r="D26"/>
  <c r="E26" s="1"/>
  <c r="E30" s="1"/>
  <c r="H47" i="1"/>
  <c r="M18" i="3"/>
  <c r="N30"/>
  <c r="D30"/>
  <c r="G30" l="1"/>
  <c r="H26"/>
  <c r="S12" i="2"/>
  <c r="S16"/>
  <c r="S20"/>
  <c r="S24"/>
  <c r="S28"/>
  <c r="S32"/>
  <c r="S36"/>
  <c r="Q10"/>
  <c r="Q18"/>
  <c r="Q26"/>
  <c r="Q34"/>
  <c r="O12"/>
  <c r="O20"/>
  <c r="O28"/>
  <c r="O36"/>
  <c r="M14"/>
  <c r="M22"/>
  <c r="M30"/>
  <c r="M38"/>
  <c r="K17"/>
  <c r="K25"/>
  <c r="K33"/>
  <c r="I38"/>
  <c r="I30"/>
  <c r="I22"/>
  <c r="I14"/>
  <c r="U10"/>
  <c r="U14"/>
  <c r="U18"/>
  <c r="U22"/>
  <c r="U26"/>
  <c r="U30"/>
  <c r="U34"/>
  <c r="U38"/>
  <c r="Q15"/>
  <c r="Q23"/>
  <c r="Q31"/>
  <c r="Q9"/>
  <c r="O17"/>
  <c r="O25"/>
  <c r="O33"/>
  <c r="M11"/>
  <c r="S11"/>
  <c r="S19"/>
  <c r="S27"/>
  <c r="S35"/>
  <c r="Q16"/>
  <c r="Q32"/>
  <c r="O18"/>
  <c r="O34"/>
  <c r="M19"/>
  <c r="M29"/>
  <c r="K11"/>
  <c r="K22"/>
  <c r="K32"/>
  <c r="I36"/>
  <c r="I25"/>
  <c r="I15"/>
  <c r="I19"/>
  <c r="S33"/>
  <c r="Q20"/>
  <c r="O22"/>
  <c r="M16"/>
  <c r="M37"/>
  <c r="K30"/>
  <c r="I28"/>
  <c r="I12"/>
  <c r="U37"/>
  <c r="Q37"/>
  <c r="O9"/>
  <c r="M33"/>
  <c r="K26"/>
  <c r="I32"/>
  <c r="I16"/>
  <c r="U15"/>
  <c r="U23"/>
  <c r="U31"/>
  <c r="S9"/>
  <c r="Q25"/>
  <c r="O11"/>
  <c r="O27"/>
  <c r="M13"/>
  <c r="M25"/>
  <c r="M36"/>
  <c r="K18"/>
  <c r="K28"/>
  <c r="K10"/>
  <c r="I24"/>
  <c r="S17"/>
  <c r="S25"/>
  <c r="S37"/>
  <c r="O14"/>
  <c r="M21"/>
  <c r="K14"/>
  <c r="K35"/>
  <c r="I17"/>
  <c r="U17"/>
  <c r="U29"/>
  <c r="Q13"/>
  <c r="O15"/>
  <c r="M17"/>
  <c r="M9"/>
  <c r="K31"/>
  <c r="I27"/>
  <c r="M8"/>
  <c r="E9"/>
  <c r="Q8"/>
  <c r="U8"/>
  <c r="K8"/>
  <c r="E10"/>
  <c r="G12"/>
  <c r="G38"/>
  <c r="G30"/>
  <c r="G22"/>
  <c r="G14"/>
  <c r="G37"/>
  <c r="G29"/>
  <c r="G21"/>
  <c r="G13"/>
  <c r="G32"/>
  <c r="G24"/>
  <c r="G16"/>
  <c r="G35"/>
  <c r="G27"/>
  <c r="G19"/>
  <c r="G11"/>
  <c r="E33"/>
  <c r="E25"/>
  <c r="E17"/>
  <c r="E32"/>
  <c r="E12"/>
  <c r="E31"/>
  <c r="E23"/>
  <c r="E15"/>
  <c r="E34"/>
  <c r="E26"/>
  <c r="E18"/>
  <c r="E36"/>
  <c r="E20"/>
  <c r="S10"/>
  <c r="S14"/>
  <c r="S18"/>
  <c r="S22"/>
  <c r="S26"/>
  <c r="S30"/>
  <c r="S34"/>
  <c r="S38"/>
  <c r="Q14"/>
  <c r="Q22"/>
  <c r="Q30"/>
  <c r="Q38"/>
  <c r="O16"/>
  <c r="O24"/>
  <c r="O32"/>
  <c r="M10"/>
  <c r="M18"/>
  <c r="M26"/>
  <c r="M34"/>
  <c r="K13"/>
  <c r="K21"/>
  <c r="K29"/>
  <c r="K37"/>
  <c r="I34"/>
  <c r="I26"/>
  <c r="I18"/>
  <c r="I10"/>
  <c r="U12"/>
  <c r="U16"/>
  <c r="U20"/>
  <c r="U24"/>
  <c r="U28"/>
  <c r="U32"/>
  <c r="U36"/>
  <c r="Q11"/>
  <c r="Q19"/>
  <c r="Q27"/>
  <c r="Q35"/>
  <c r="O13"/>
  <c r="O21"/>
  <c r="O29"/>
  <c r="O37"/>
  <c r="M15"/>
  <c r="S15"/>
  <c r="S23"/>
  <c r="S31"/>
  <c r="U9"/>
  <c r="Q24"/>
  <c r="O10"/>
  <c r="O26"/>
  <c r="M12"/>
  <c r="M24"/>
  <c r="M35"/>
  <c r="K16"/>
  <c r="K27"/>
  <c r="K38"/>
  <c r="I31"/>
  <c r="I20"/>
  <c r="I29"/>
  <c r="S13"/>
  <c r="Q12"/>
  <c r="Q36"/>
  <c r="O30"/>
  <c r="M27"/>
  <c r="K19"/>
  <c r="K9"/>
  <c r="I23"/>
  <c r="U21"/>
  <c r="Q21"/>
  <c r="O23"/>
  <c r="M23"/>
  <c r="K15"/>
  <c r="K36"/>
  <c r="I21"/>
  <c r="U11"/>
  <c r="U19"/>
  <c r="U27"/>
  <c r="U35"/>
  <c r="Q17"/>
  <c r="Q33"/>
  <c r="O19"/>
  <c r="O35"/>
  <c r="M20"/>
  <c r="M31"/>
  <c r="K12"/>
  <c r="K23"/>
  <c r="K34"/>
  <c r="I35"/>
  <c r="I13"/>
  <c r="S21"/>
  <c r="S29"/>
  <c r="Q28"/>
  <c r="O38"/>
  <c r="M32"/>
  <c r="K24"/>
  <c r="I33"/>
  <c r="U13"/>
  <c r="U25"/>
  <c r="U33"/>
  <c r="Q29"/>
  <c r="O31"/>
  <c r="M28"/>
  <c r="K20"/>
  <c r="I37"/>
  <c r="I11"/>
  <c r="I9"/>
  <c r="G9"/>
  <c r="O8"/>
  <c r="S8"/>
  <c r="E11"/>
  <c r="I8"/>
  <c r="E8"/>
  <c r="G34"/>
  <c r="G26"/>
  <c r="G18"/>
  <c r="G10"/>
  <c r="G33"/>
  <c r="G25"/>
  <c r="G17"/>
  <c r="G36"/>
  <c r="G28"/>
  <c r="G20"/>
  <c r="G8"/>
  <c r="G31"/>
  <c r="G23"/>
  <c r="G15"/>
  <c r="E37"/>
  <c r="E29"/>
  <c r="E21"/>
  <c r="E13"/>
  <c r="E24"/>
  <c r="E35"/>
  <c r="E27"/>
  <c r="E19"/>
  <c r="E38"/>
  <c r="E30"/>
  <c r="E22"/>
  <c r="E14"/>
  <c r="E28"/>
  <c r="E16"/>
  <c r="H30" i="3"/>
</calcChain>
</file>

<file path=xl/sharedStrings.xml><?xml version="1.0" encoding="utf-8"?>
<sst xmlns="http://schemas.openxmlformats.org/spreadsheetml/2006/main" count="269" uniqueCount="218">
  <si>
    <t>всего</t>
  </si>
  <si>
    <t>Код строки</t>
  </si>
  <si>
    <t>х</t>
  </si>
  <si>
    <t>ИНН</t>
  </si>
  <si>
    <t>по ОКТМО</t>
  </si>
  <si>
    <t>Периодичность: годовая</t>
  </si>
  <si>
    <t>КПП</t>
  </si>
  <si>
    <t>Учреждение</t>
  </si>
  <si>
    <t>Публично-правовое образование</t>
  </si>
  <si>
    <t>по Сводному реестру</t>
  </si>
  <si>
    <t>КОДЫ</t>
  </si>
  <si>
    <t xml:space="preserve">Дата </t>
  </si>
  <si>
    <t>Наименование показателя</t>
  </si>
  <si>
    <t>По выплате заработной платы</t>
  </si>
  <si>
    <t>По выплате стипендий, пособий, пенсий</t>
  </si>
  <si>
    <t>По перечислению в бюджет, всего</t>
  </si>
  <si>
    <t>в том числе:
по перечислению удержанного налога на доходы физических лиц</t>
  </si>
  <si>
    <t>по оплате страховых взносов на обязательное социальное страхование</t>
  </si>
  <si>
    <t>по оплате налогов, сборов, за исключением страховых взносов на обязательное социальное страхование</t>
  </si>
  <si>
    <t>по возврату в бюджет средств субсидий (грантов в форме субсидий)</t>
  </si>
  <si>
    <t>в связи с недостижением результатов предоставления субсидий (грантов в форме субсидий)</t>
  </si>
  <si>
    <t>в связи с невыполнением условий соглашений, в том числе по софинансированию расходов</t>
  </si>
  <si>
    <t>По оплате товаров, работ, услуг, всего</t>
  </si>
  <si>
    <t>из них:
по публичным договорам</t>
  </si>
  <si>
    <t>По оплате прочих расходов, всего</t>
  </si>
  <si>
    <t>в том числе:</t>
  </si>
  <si>
    <t>0100</t>
  </si>
  <si>
    <t>0200</t>
  </si>
  <si>
    <t>0300</t>
  </si>
  <si>
    <t>0310</t>
  </si>
  <si>
    <t>9000</t>
  </si>
  <si>
    <t>за счет средств субсидии на иные цели</t>
  </si>
  <si>
    <t>из федерального бюджета</t>
  </si>
  <si>
    <t>из бюджетов субъектов Российской Федерации и местных бюджетов</t>
  </si>
  <si>
    <t>ОМС</t>
  </si>
  <si>
    <t>Итого</t>
  </si>
  <si>
    <t>за счет средств гранта в форме субсидии</t>
  </si>
  <si>
    <t xml:space="preserve">глава по БК </t>
  </si>
  <si>
    <t>(должность)</t>
  </si>
  <si>
    <t>(расшифровка подписи)</t>
  </si>
  <si>
    <t>Исполнитель</t>
  </si>
  <si>
    <t>(телефон)</t>
  </si>
  <si>
    <t>«___»_________ 20____ г.</t>
  </si>
  <si>
    <t>Руководитель 
(уполномоченное лицо) Учреждения</t>
  </si>
  <si>
    <t>из них:</t>
  </si>
  <si>
    <t>коммунальные услуги</t>
  </si>
  <si>
    <t>1000</t>
  </si>
  <si>
    <t xml:space="preserve">по ОКТМО </t>
  </si>
  <si>
    <t>Орган, осуществляющий 
функции и полномочия учредителя</t>
  </si>
  <si>
    <t xml:space="preserve">Учреждение                                                                          </t>
  </si>
  <si>
    <t xml:space="preserve">Орган, осуществляющий 
функции и полномочия учредителя                                               </t>
  </si>
  <si>
    <t xml:space="preserve">Глава по БК </t>
  </si>
  <si>
    <t>Периодичность:  годовая</t>
  </si>
  <si>
    <t xml:space="preserve">Единица измерения: руб. </t>
  </si>
  <si>
    <t xml:space="preserve">по ОКЕИ </t>
  </si>
  <si>
    <t>Раздел 1. Сведения о поступлениях учреждения</t>
  </si>
  <si>
    <t>Код 
строки</t>
  </si>
  <si>
    <t>Сумма поступлений</t>
  </si>
  <si>
    <t>Изменение, %</t>
  </si>
  <si>
    <t>Доля в общей сумме поступлений, %</t>
  </si>
  <si>
    <t>2</t>
  </si>
  <si>
    <t>3</t>
  </si>
  <si>
    <t>4</t>
  </si>
  <si>
    <t>5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</si>
  <si>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</si>
  <si>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 на иные цели</t>
  </si>
  <si>
    <t>Субсидии на осуществление капитальных вложений</t>
  </si>
  <si>
    <t>0400</t>
  </si>
  <si>
    <t>Гранты в форме субсидий, всего</t>
  </si>
  <si>
    <t>0500</t>
  </si>
  <si>
    <t>в том числе:
гранты в форме субсидий из федерального бюджета</t>
  </si>
  <si>
    <t>гранты в форме субсидий из бюджетов субъектов Российской Федерации и местных бюджетов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</si>
  <si>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</si>
  <si>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0600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</si>
  <si>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</si>
  <si>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</si>
  <si>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всего</t>
  </si>
  <si>
    <t>0800</t>
  </si>
  <si>
    <t>в том числе:  
доходы в виде платы за оказание услуг (выполнение работ) в рамках установленного государственного задания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</si>
  <si>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</si>
  <si>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</si>
  <si>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доходы от оказания услуг в рамках обязательного медицинского страхования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</si>
  <si>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</si>
  <si>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возмещение расходов, понесенных в связи с эксплуатацией имущества, находящегося в оперативном управлении учреждения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</si>
  <si>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(возмещения судебных издержек)</t>
  </si>
  <si>
    <t>Доходы от собственности, всего</t>
  </si>
  <si>
    <t>0900</t>
  </si>
  <si>
    <t>в том числе:
доходы в виде арендной либо иной платы за передачу в возмездное пользование государственного имущества</t>
  </si>
  <si>
    <t>доходы от распоряжения правами на результаты интеллектуальной деятельности и средствами индивидуализации</t>
  </si>
  <si>
    <t>проценты по депозитам учреждения в кредитных организациях</t>
  </si>
  <si>
    <t>проценты по остаткам средств на счетах учреждения в кредитных организациях</t>
  </si>
  <si>
    <t>проценты, полученные от предоставления займов</t>
  </si>
  <si>
    <t>проценты по иным финансовым инструментам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</si>
  <si>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</si>
  <si>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прочие доходы от использования имущества, находящегося в оперативном управлении учреждения</t>
  </si>
  <si>
    <t>Поступления доходов от штрафов, пеней, неустойки, возмещения ущерба</t>
  </si>
  <si>
    <t>Поступления доходов от выбытия нефинансовых активов</t>
  </si>
  <si>
    <t>1100</t>
  </si>
  <si>
    <t>Поступления доходов от выбытия финансовых активов</t>
  </si>
  <si>
    <t>1200</t>
  </si>
  <si>
    <t xml:space="preserve">Итого </t>
  </si>
  <si>
    <t>Сведения о кредиторской задолженности и обязательствах учреждения</t>
  </si>
  <si>
    <t>Объем кредиторской задолженности 
на начало года</t>
  </si>
  <si>
    <t>Объем кредиторской задолженности 
на конец отчетного периода</t>
  </si>
  <si>
    <t>Объем отложенных обязательств учреждения</t>
  </si>
  <si>
    <t>из нее срок оплаты наступил в отчетном  финансовом году</t>
  </si>
  <si>
    <t>из нее срок оплаты наступает в:</t>
  </si>
  <si>
    <t>1 квартале, всего</t>
  </si>
  <si>
    <t>из нее:
в январе</t>
  </si>
  <si>
    <t xml:space="preserve"> 2 квартале </t>
  </si>
  <si>
    <t xml:space="preserve">3 квартале </t>
  </si>
  <si>
    <t xml:space="preserve">4 квартале </t>
  </si>
  <si>
    <t>в очередном финансовом году и плановом периоде</t>
  </si>
  <si>
    <t>по оплате труда</t>
  </si>
  <si>
    <t>по претензионным требованиям</t>
  </si>
  <si>
    <t>по не поступившим расчетным документам</t>
  </si>
  <si>
    <t>иные</t>
  </si>
  <si>
    <t>из них:
в связи с невыполнением государственного задания</t>
  </si>
  <si>
    <t>из них:
по выплатам, связанным с причинением вреда гражданам</t>
  </si>
  <si>
    <t>Раздел 2. Сведения о выплатах учреждения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</si>
  <si>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</si>
  <si>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</si>
  <si>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</si>
  <si>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за счет средств субсидии на выполнение государственного  задания</t>
  </si>
  <si>
    <t>доля в общей сумме выплат,  отраженных в графе 3,
 %</t>
  </si>
  <si>
    <t>доля в общей сумме выплат, отраженных в графе 3,
 %</t>
  </si>
  <si>
    <t>за счет средств от приносящей доход деятельности, всего</t>
  </si>
  <si>
    <t>за счет средств, полученных от оказания услуг, выполнения работ, реализации продукции</t>
  </si>
  <si>
    <t>за счет без-возмездных поступлений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</si>
  <si>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</si>
  <si>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</si>
  <si>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</si>
  <si>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</si>
  <si>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</si>
  <si>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</si>
  <si>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</si>
  <si>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</si>
  <si>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</si>
  <si>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</si>
  <si>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</si>
  <si>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</si>
  <si>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</si>
  <si>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</si>
  <si>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</si>
  <si>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Оплата труда и компенсационные выплаты работникам</t>
  </si>
  <si>
    <t>Взносы по обязательному социальному страхованию</t>
  </si>
  <si>
    <t>Приобретение товаров, работ, услуг, всего</t>
  </si>
  <si>
    <t xml:space="preserve">из них:
услуги связи </t>
  </si>
  <si>
    <t>транспортные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</si>
  <si>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</si>
  <si>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</si>
  <si>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</si>
  <si>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основные средства</t>
  </si>
  <si>
    <t>нематериальные активы</t>
  </si>
  <si>
    <t>непроизведенные активы</t>
  </si>
  <si>
    <t>материальные запасы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</si>
  <si>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</si>
  <si>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</si>
  <si>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</si>
  <si>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</si>
  <si>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
налог на прибыль</t>
  </si>
  <si>
    <t>налог на добавленную стоимость</t>
  </si>
  <si>
    <t>налог на имущество организаций</t>
  </si>
  <si>
    <t>земельный налог</t>
  </si>
  <si>
    <t>транспортный налог</t>
  </si>
  <si>
    <t>водный налог</t>
  </si>
  <si>
    <t>государственные пошлины</t>
  </si>
  <si>
    <t>прочие налоги, сборы, платежи в бюджет</t>
  </si>
  <si>
    <t>Приобретение финансовых активов, всего:</t>
  </si>
  <si>
    <t>из них:
приобретение ценных бумаг, кроме акций и иных форм участия в капитале</t>
  </si>
  <si>
    <t>приобретение акций и иных форм участия в капитале</t>
  </si>
  <si>
    <t>Иные выплаты, всего</t>
  </si>
  <si>
    <t>из них:
перечисление денежных обеспечений</t>
  </si>
  <si>
    <t>перечисление денежных средств на депозитные счета</t>
  </si>
  <si>
    <t>Субсидии на финансовое обеспечение выполнения государственного (муниципального) задания</t>
  </si>
  <si>
    <t>0501</t>
  </si>
  <si>
    <t>0502</t>
  </si>
  <si>
    <t>из них:
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</si>
  <si>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0610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</si>
  <si>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</si>
  <si>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</si>
  <si>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</si>
  <si>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</si>
  <si>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</si>
  <si>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</si>
  <si>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</si>
  <si>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</si>
  <si>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</si>
  <si>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</si>
  <si>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</si>
  <si>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</si>
  <si>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0906</t>
  </si>
  <si>
    <t>0907</t>
  </si>
  <si>
    <t>0908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</si>
  <si>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</si>
  <si>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</si>
  <si>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</si>
  <si>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</si>
  <si>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</si>
  <si>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</si>
  <si>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</si>
  <si>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</si>
  <si>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</si>
  <si>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100%</t>
  </si>
  <si>
    <t>по ОКЕИ</t>
  </si>
  <si>
    <t>Сведения о поступлениях и выплатах учреждения</t>
  </si>
  <si>
    <t>0708</t>
  </si>
  <si>
    <t>0707</t>
  </si>
  <si>
    <t>за  2022 год
(за отчетный
финансовый год)</t>
  </si>
  <si>
    <t>за  2021 год 
(за год, предшествующий 
отчетному)</t>
  </si>
  <si>
    <t xml:space="preserve">                                                                                                      на 1 января  2023 г.</t>
  </si>
  <si>
    <t>7 777 072,51</t>
  </si>
  <si>
    <t>2 382 506,65</t>
  </si>
  <si>
    <t>МДОУ "Детский сад № 209"</t>
  </si>
  <si>
    <t>Администрация Ленинского района муниципального образования "Город Саратов"</t>
  </si>
  <si>
    <t xml:space="preserve">                                                            на 1 _января _____________ 2023__ г.</t>
  </si>
  <si>
    <t xml:space="preserve">заведующий </t>
  </si>
  <si>
    <t>Сосина Е.И.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</si>
</sst>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15" fillId="0" borderId="0"/>
    <xf numFmtId="43" fontId="8" fillId="0" borderId="0" applyFont="0" applyFill="0" applyBorder="0" applyAlignment="0" applyProtection="0"/>
  </cellStyleXfs>
  <cellXfs count="220">
    <xf numFmtId="0" fontId="0" fillId="0" borderId="0" xfId="0"/>
    <xf numFmtId="0" fontId="6" fillId="0" borderId="0" xfId="0" applyFont="1"/>
    <xf numFmtId="0" fontId="10" fillId="0" borderId="0" xfId="1" applyFont="1"/>
    <xf numFmtId="0" fontId="8" fillId="0" borderId="0" xfId="1"/>
    <xf numFmtId="0" fontId="1" fillId="0" borderId="0" xfId="1" applyFont="1"/>
    <xf numFmtId="0" fontId="11" fillId="2" borderId="0" xfId="1" applyNumberFormat="1" applyFont="1" applyFill="1" applyBorder="1" applyAlignment="1"/>
    <xf numFmtId="0" fontId="11" fillId="2" borderId="0" xfId="1" applyNumberFormat="1" applyFont="1" applyFill="1" applyBorder="1" applyAlignment="1">
      <alignment horizontal="right" indent="1"/>
    </xf>
    <xf numFmtId="0" fontId="4" fillId="2" borderId="1" xfId="1" applyNumberFormat="1" applyFont="1" applyFill="1" applyBorder="1" applyAlignment="1">
      <alignment wrapText="1"/>
    </xf>
    <xf numFmtId="0" fontId="4" fillId="2" borderId="2" xfId="1" applyNumberFormat="1" applyFont="1" applyFill="1" applyBorder="1" applyAlignment="1">
      <alignment wrapText="1"/>
    </xf>
    <xf numFmtId="0" fontId="4" fillId="2" borderId="0" xfId="1" applyNumberFormat="1" applyFont="1" applyFill="1" applyAlignment="1">
      <alignment horizontal="right"/>
    </xf>
    <xf numFmtId="10" fontId="10" fillId="0" borderId="0" xfId="1" applyNumberFormat="1" applyFont="1"/>
    <xf numFmtId="0" fontId="12" fillId="0" borderId="0" xfId="1" applyFont="1"/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8" fillId="0" borderId="0" xfId="1" applyAlignment="1"/>
    <xf numFmtId="0" fontId="4" fillId="2" borderId="0" xfId="1" applyNumberFormat="1" applyFont="1" applyFill="1" applyAlignment="1">
      <alignment wrapText="1"/>
    </xf>
    <xf numFmtId="0" fontId="8" fillId="0" borderId="0" xfId="1" applyFont="1" applyAlignment="1"/>
    <xf numFmtId="0" fontId="8" fillId="0" borderId="0" xfId="1" applyFont="1" applyAlignment="1">
      <alignment horizontal="right" indent="1"/>
    </xf>
    <xf numFmtId="0" fontId="4" fillId="2" borderId="1" xfId="1" applyNumberFormat="1" applyFont="1" applyFill="1" applyBorder="1" applyAlignment="1">
      <alignment horizontal="left" wrapText="1"/>
    </xf>
    <xf numFmtId="0" fontId="4" fillId="2" borderId="2" xfId="1" applyNumberFormat="1" applyFont="1" applyFill="1" applyBorder="1" applyAlignment="1">
      <alignment horizontal="left" wrapText="1"/>
    </xf>
    <xf numFmtId="0" fontId="4" fillId="2" borderId="2" xfId="1" applyNumberFormat="1" applyFont="1" applyFill="1" applyBorder="1" applyAlignment="1"/>
    <xf numFmtId="0" fontId="4" fillId="2" borderId="0" xfId="1" applyNumberFormat="1" applyFont="1" applyFill="1"/>
    <xf numFmtId="0" fontId="3" fillId="0" borderId="2" xfId="1" applyFont="1" applyBorder="1"/>
    <xf numFmtId="0" fontId="4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2" borderId="0" xfId="1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vertical="center" wrapText="1"/>
    </xf>
    <xf numFmtId="49" fontId="7" fillId="2" borderId="0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6" fillId="0" borderId="0" xfId="0" applyFont="1" applyBorder="1" applyAlignment="1"/>
    <xf numFmtId="0" fontId="7" fillId="0" borderId="0" xfId="0" applyFont="1"/>
    <xf numFmtId="0" fontId="7" fillId="2" borderId="0" xfId="0" applyFont="1" applyFill="1" applyBorder="1" applyAlignment="1">
      <alignment vertical="top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4" fillId="2" borderId="0" xfId="1" applyNumberFormat="1" applyFont="1" applyFill="1" applyAlignment="1">
      <alignment horizontal="right" wrapText="1" indent="1"/>
    </xf>
    <xf numFmtId="49" fontId="4" fillId="0" borderId="3" xfId="1" applyNumberFormat="1" applyFont="1" applyBorder="1" applyAlignment="1">
      <alignment horizontal="center" vertical="center" wrapText="1"/>
    </xf>
    <xf numFmtId="0" fontId="4" fillId="2" borderId="0" xfId="1" applyNumberFormat="1" applyFont="1" applyFill="1" applyAlignment="1">
      <alignment horizontal="right" indent="1"/>
    </xf>
    <xf numFmtId="0" fontId="1" fillId="0" borderId="3" xfId="2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0" fontId="6" fillId="0" borderId="1" xfId="0" applyFont="1" applyBorder="1" applyAlignment="1"/>
    <xf numFmtId="0" fontId="1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2" borderId="0" xfId="0" applyFont="1" applyFill="1" applyAlignment="1">
      <alignment vertical="center" wrapText="1"/>
    </xf>
    <xf numFmtId="0" fontId="4" fillId="2" borderId="0" xfId="0" applyFont="1" applyFill="1"/>
    <xf numFmtId="49" fontId="4" fillId="2" borderId="0" xfId="0" applyNumberFormat="1" applyFont="1" applyFill="1"/>
    <xf numFmtId="0" fontId="11" fillId="2" borderId="0" xfId="0" applyNumberFormat="1" applyFont="1" applyFill="1" applyBorder="1" applyAlignment="1"/>
    <xf numFmtId="0" fontId="11" fillId="2" borderId="4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/>
    </xf>
    <xf numFmtId="0" fontId="4" fillId="2" borderId="0" xfId="0" applyNumberFormat="1" applyFont="1" applyFill="1" applyAlignment="1">
      <alignment horizontal="right" wrapText="1" indent="1"/>
    </xf>
    <xf numFmtId="0" fontId="4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Alignment="1">
      <alignment horizontal="right" indent="1"/>
    </xf>
    <xf numFmtId="0" fontId="4" fillId="2" borderId="0" xfId="0" applyNumberFormat="1" applyFont="1" applyFill="1" applyAlignment="1">
      <alignment wrapText="1"/>
    </xf>
    <xf numFmtId="0" fontId="1" fillId="2" borderId="1" xfId="0" applyFont="1" applyFill="1" applyBorder="1" applyAlignment="1"/>
    <xf numFmtId="0" fontId="4" fillId="2" borderId="1" xfId="0" applyFont="1" applyFill="1" applyBorder="1"/>
    <xf numFmtId="0" fontId="1" fillId="2" borderId="2" xfId="0" applyFont="1" applyFill="1" applyBorder="1" applyAlignment="1"/>
    <xf numFmtId="0" fontId="4" fillId="2" borderId="2" xfId="0" applyFont="1" applyFill="1" applyBorder="1"/>
    <xf numFmtId="0" fontId="4" fillId="2" borderId="0" xfId="0" applyNumberFormat="1" applyFont="1" applyFill="1"/>
    <xf numFmtId="0" fontId="4" fillId="2" borderId="0" xfId="0" applyNumberFormat="1" applyFont="1" applyFill="1" applyBorder="1" applyAlignment="1">
      <alignment horizontal="right"/>
    </xf>
    <xf numFmtId="0" fontId="4" fillId="2" borderId="0" xfId="0" applyFont="1" applyFill="1" applyBorder="1"/>
    <xf numFmtId="0" fontId="4" fillId="2" borderId="9" xfId="0" applyNumberFormat="1" applyFont="1" applyFill="1" applyBorder="1" applyAlignment="1">
      <alignment horizontal="center"/>
    </xf>
    <xf numFmtId="0" fontId="4" fillId="2" borderId="0" xfId="0" applyNumberFormat="1" applyFont="1" applyFill="1" applyAlignment="1"/>
    <xf numFmtId="0" fontId="4" fillId="2" borderId="0" xfId="0" applyNumberFormat="1" applyFont="1" applyFill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wrapText="1"/>
    </xf>
    <xf numFmtId="49" fontId="4" fillId="2" borderId="14" xfId="0" applyNumberFormat="1" applyFont="1" applyFill="1" applyBorder="1" applyAlignment="1">
      <alignment horizontal="center" wrapText="1"/>
    </xf>
    <xf numFmtId="49" fontId="4" fillId="2" borderId="15" xfId="0" applyNumberFormat="1" applyFont="1" applyFill="1" applyBorder="1" applyAlignment="1">
      <alignment horizontal="center" wrapText="1"/>
    </xf>
    <xf numFmtId="49" fontId="4" fillId="2" borderId="16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Border="1" applyAlignment="1">
      <alignment horizontal="left" wrapText="1"/>
    </xf>
    <xf numFmtId="0" fontId="4" fillId="0" borderId="3" xfId="1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wrapText="1" indent="2"/>
    </xf>
    <xf numFmtId="49" fontId="13" fillId="3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/>
    <xf numFmtId="0" fontId="2" fillId="0" borderId="0" xfId="0" applyFont="1" applyBorder="1"/>
    <xf numFmtId="49" fontId="4" fillId="2" borderId="17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 indent="2"/>
    </xf>
    <xf numFmtId="0" fontId="4" fillId="2" borderId="2" xfId="0" applyFont="1" applyFill="1" applyBorder="1" applyAlignment="1">
      <alignment horizontal="left" wrapText="1" indent="2"/>
    </xf>
    <xf numFmtId="0" fontId="13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49" fontId="4" fillId="3" borderId="0" xfId="0" applyNumberFormat="1" applyFont="1" applyFill="1"/>
    <xf numFmtId="0" fontId="4" fillId="0" borderId="0" xfId="0" applyNumberFormat="1" applyFont="1" applyFill="1" applyAlignment="1"/>
    <xf numFmtId="0" fontId="4" fillId="0" borderId="0" xfId="1" applyNumberFormat="1" applyFont="1" applyFill="1"/>
    <xf numFmtId="0" fontId="1" fillId="0" borderId="0" xfId="1" applyFont="1" applyFill="1"/>
    <xf numFmtId="0" fontId="11" fillId="0" borderId="0" xfId="1" applyNumberFormat="1" applyFont="1" applyFill="1" applyBorder="1" applyAlignment="1"/>
    <xf numFmtId="0" fontId="4" fillId="0" borderId="0" xfId="1" applyNumberFormat="1" applyFont="1" applyFill="1" applyBorder="1" applyAlignment="1">
      <alignment horizontal="right" indent="1"/>
    </xf>
    <xf numFmtId="49" fontId="4" fillId="0" borderId="14" xfId="0" applyNumberFormat="1" applyFont="1" applyFill="1" applyBorder="1" applyAlignment="1">
      <alignment horizontal="center" wrapText="1"/>
    </xf>
    <xf numFmtId="0" fontId="4" fillId="0" borderId="1" xfId="1" applyNumberFormat="1" applyFont="1" applyFill="1" applyBorder="1" applyAlignment="1">
      <alignment wrapText="1"/>
    </xf>
    <xf numFmtId="0" fontId="4" fillId="0" borderId="2" xfId="1" applyNumberFormat="1" applyFont="1" applyFill="1" applyBorder="1" applyAlignment="1">
      <alignment wrapText="1"/>
    </xf>
    <xf numFmtId="0" fontId="4" fillId="0" borderId="7" xfId="1" applyFont="1" applyBorder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11" fillId="0" borderId="3" xfId="1" applyFont="1" applyBorder="1" applyAlignment="1">
      <alignment horizontal="center" wrapText="1"/>
    </xf>
    <xf numFmtId="4" fontId="4" fillId="0" borderId="3" xfId="1" applyNumberFormat="1" applyFont="1" applyFill="1" applyBorder="1" applyAlignment="1">
      <alignment horizontal="right"/>
    </xf>
    <xf numFmtId="4" fontId="4" fillId="4" borderId="3" xfId="1" applyNumberFormat="1" applyFont="1" applyFill="1" applyBorder="1" applyAlignment="1">
      <alignment horizontal="right" wrapText="1"/>
    </xf>
    <xf numFmtId="4" fontId="4" fillId="0" borderId="3" xfId="1" applyNumberFormat="1" applyFont="1" applyFill="1" applyBorder="1" applyAlignment="1">
      <alignment horizontal="right" wrapText="1"/>
    </xf>
    <xf numFmtId="4" fontId="11" fillId="4" borderId="3" xfId="1" applyNumberFormat="1" applyFont="1" applyFill="1" applyBorder="1" applyAlignment="1">
      <alignment horizontal="right" wrapText="1"/>
    </xf>
    <xf numFmtId="14" fontId="4" fillId="0" borderId="18" xfId="0" applyNumberFormat="1" applyFont="1" applyFill="1" applyBorder="1" applyAlignment="1">
      <alignment horizontal="center"/>
    </xf>
    <xf numFmtId="14" fontId="4" fillId="0" borderId="19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wrapText="1"/>
    </xf>
    <xf numFmtId="4" fontId="4" fillId="0" borderId="20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left" vertical="center" wrapText="1"/>
    </xf>
    <xf numFmtId="4" fontId="4" fillId="0" borderId="8" xfId="0" applyNumberFormat="1" applyFont="1" applyFill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center" wrapText="1"/>
    </xf>
    <xf numFmtId="3" fontId="4" fillId="2" borderId="22" xfId="0" applyNumberFormat="1" applyFont="1" applyFill="1" applyBorder="1" applyAlignment="1">
      <alignment horizontal="center" vertical="center" wrapText="1"/>
    </xf>
    <xf numFmtId="4" fontId="4" fillId="4" borderId="20" xfId="0" applyNumberFormat="1" applyFont="1" applyFill="1" applyBorder="1" applyAlignment="1">
      <alignment vertical="top" wrapText="1"/>
    </xf>
    <xf numFmtId="4" fontId="4" fillId="4" borderId="3" xfId="0" applyNumberFormat="1" applyFont="1" applyFill="1" applyBorder="1" applyAlignment="1">
      <alignment horizontal="center" wrapText="1"/>
    </xf>
    <xf numFmtId="4" fontId="4" fillId="0" borderId="23" xfId="0" applyNumberFormat="1" applyFont="1" applyBorder="1" applyAlignment="1">
      <alignment horizontal="center"/>
    </xf>
    <xf numFmtId="4" fontId="4" fillId="0" borderId="3" xfId="0" applyNumberFormat="1" applyFont="1" applyFill="1" applyBorder="1" applyAlignment="1">
      <alignment horizontal="right"/>
    </xf>
    <xf numFmtId="4" fontId="4" fillId="0" borderId="3" xfId="0" applyNumberFormat="1" applyFont="1" applyFill="1" applyBorder="1"/>
    <xf numFmtId="4" fontId="4" fillId="0" borderId="3" xfId="0" applyNumberFormat="1" applyFont="1" applyFill="1" applyBorder="1" applyAlignment="1">
      <alignment horizontal="center"/>
    </xf>
    <xf numFmtId="4" fontId="1" fillId="0" borderId="3" xfId="0" applyNumberFormat="1" applyFont="1" applyFill="1" applyBorder="1"/>
    <xf numFmtId="0" fontId="4" fillId="0" borderId="0" xfId="0" applyFont="1" applyAlignment="1">
      <alignment wrapText="1"/>
    </xf>
    <xf numFmtId="0" fontId="11" fillId="2" borderId="12" xfId="0" applyFont="1" applyFill="1" applyBorder="1" applyAlignment="1">
      <alignment horizontal="right" wrapText="1" indent="1"/>
    </xf>
    <xf numFmtId="49" fontId="4" fillId="3" borderId="3" xfId="0" applyNumberFormat="1" applyFont="1" applyFill="1" applyBorder="1" applyAlignment="1">
      <alignment horizontal="center"/>
    </xf>
    <xf numFmtId="4" fontId="4" fillId="4" borderId="3" xfId="0" applyNumberFormat="1" applyFont="1" applyFill="1" applyBorder="1" applyAlignment="1">
      <alignment vertical="top" wrapText="1"/>
    </xf>
    <xf numFmtId="4" fontId="4" fillId="4" borderId="3" xfId="0" applyNumberFormat="1" applyFont="1" applyFill="1" applyBorder="1" applyAlignment="1">
      <alignment wrapText="1"/>
    </xf>
    <xf numFmtId="0" fontId="11" fillId="3" borderId="3" xfId="0" applyFont="1" applyFill="1" applyBorder="1" applyAlignment="1">
      <alignment horizontal="center"/>
    </xf>
    <xf numFmtId="4" fontId="11" fillId="4" borderId="3" xfId="0" applyNumberFormat="1" applyFont="1" applyFill="1" applyBorder="1" applyAlignment="1">
      <alignment horizontal="center" wrapText="1"/>
    </xf>
    <xf numFmtId="4" fontId="1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4" borderId="20" xfId="0" applyNumberFormat="1" applyFont="1" applyFill="1" applyBorder="1" applyAlignment="1">
      <alignment horizontal="center" vertical="center" wrapText="1"/>
    </xf>
    <xf numFmtId="4" fontId="6" fillId="4" borderId="24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wrapText="1"/>
    </xf>
    <xf numFmtId="49" fontId="4" fillId="2" borderId="30" xfId="0" applyNumberFormat="1" applyFont="1" applyFill="1" applyBorder="1" applyAlignment="1">
      <alignment horizontal="left" wrapText="1"/>
    </xf>
    <xf numFmtId="0" fontId="11" fillId="0" borderId="0" xfId="0" applyFont="1" applyFill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wrapText="1" indent="2"/>
    </xf>
    <xf numFmtId="49" fontId="4" fillId="2" borderId="30" xfId="0" applyNumberFormat="1" applyFont="1" applyFill="1" applyBorder="1" applyAlignment="1">
      <alignment horizontal="left" wrapText="1" indent="2"/>
    </xf>
    <xf numFmtId="49" fontId="11" fillId="2" borderId="12" xfId="0" applyNumberFormat="1" applyFont="1" applyFill="1" applyBorder="1" applyAlignment="1">
      <alignment horizontal="right" indent="1"/>
    </xf>
    <xf numFmtId="49" fontId="11" fillId="2" borderId="31" xfId="0" applyNumberFormat="1" applyFont="1" applyFill="1" applyBorder="1" applyAlignment="1">
      <alignment horizontal="right" indent="1"/>
    </xf>
    <xf numFmtId="0" fontId="11" fillId="2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4" fontId="4" fillId="2" borderId="17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wrapText="1"/>
    </xf>
    <xf numFmtId="0" fontId="4" fillId="0" borderId="15" xfId="1" applyNumberFormat="1" applyFont="1" applyFill="1" applyBorder="1" applyAlignment="1">
      <alignment horizontal="center"/>
    </xf>
    <xf numFmtId="0" fontId="4" fillId="0" borderId="30" xfId="1" applyNumberFormat="1" applyFont="1" applyFill="1" applyBorder="1" applyAlignment="1">
      <alignment horizontal="center"/>
    </xf>
    <xf numFmtId="0" fontId="4" fillId="0" borderId="15" xfId="1" applyNumberFormat="1" applyFont="1" applyFill="1" applyBorder="1" applyAlignment="1">
      <alignment horizontal="center" wrapText="1"/>
    </xf>
    <xf numFmtId="0" fontId="4" fillId="0" borderId="30" xfId="1" applyNumberFormat="1" applyFont="1" applyFill="1" applyBorder="1" applyAlignment="1">
      <alignment horizontal="center" wrapText="1"/>
    </xf>
    <xf numFmtId="0" fontId="11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4" fillId="2" borderId="32" xfId="1" applyNumberFormat="1" applyFont="1" applyFill="1" applyBorder="1" applyAlignment="1">
      <alignment horizontal="center"/>
    </xf>
    <xf numFmtId="0" fontId="4" fillId="2" borderId="33" xfId="1" applyNumberFormat="1" applyFont="1" applyFill="1" applyBorder="1" applyAlignment="1">
      <alignment horizontal="center"/>
    </xf>
    <xf numFmtId="0" fontId="4" fillId="2" borderId="0" xfId="1" applyNumberFormat="1" applyFont="1" applyFill="1" applyBorder="1" applyAlignment="1">
      <alignment horizontal="center"/>
    </xf>
    <xf numFmtId="0" fontId="4" fillId="0" borderId="34" xfId="1" applyNumberFormat="1" applyFont="1" applyFill="1" applyBorder="1" applyAlignment="1">
      <alignment horizontal="center" wrapText="1"/>
    </xf>
    <xf numFmtId="0" fontId="4" fillId="0" borderId="35" xfId="1" applyNumberFormat="1" applyFont="1" applyFill="1" applyBorder="1" applyAlignment="1">
      <alignment horizontal="center" wrapText="1"/>
    </xf>
    <xf numFmtId="0" fontId="4" fillId="2" borderId="15" xfId="1" applyNumberFormat="1" applyFont="1" applyFill="1" applyBorder="1" applyAlignment="1">
      <alignment horizontal="center"/>
    </xf>
    <xf numFmtId="0" fontId="4" fillId="2" borderId="30" xfId="1" applyNumberFormat="1" applyFont="1" applyFill="1" applyBorder="1" applyAlignment="1">
      <alignment horizontal="center"/>
    </xf>
    <xf numFmtId="49" fontId="4" fillId="0" borderId="12" xfId="1" applyNumberFormat="1" applyFont="1" applyBorder="1" applyAlignment="1">
      <alignment horizontal="center" vertical="center" wrapText="1"/>
    </xf>
    <xf numFmtId="49" fontId="4" fillId="0" borderId="27" xfId="1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25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26" xfId="1" applyNumberFormat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17" xfId="1" applyNumberFormat="1" applyFont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17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0" fontId="4" fillId="0" borderId="36" xfId="1" applyNumberFormat="1" applyFont="1" applyFill="1" applyBorder="1" applyAlignment="1">
      <alignment horizontal="center"/>
    </xf>
    <xf numFmtId="0" fontId="4" fillId="0" borderId="37" xfId="1" applyNumberFormat="1" applyFont="1" applyFill="1" applyBorder="1" applyAlignment="1">
      <alignment horizontal="center"/>
    </xf>
    <xf numFmtId="0" fontId="4" fillId="0" borderId="2" xfId="1" applyFont="1" applyBorder="1" applyAlignment="1">
      <alignment horizontal="left" wrapText="1"/>
    </xf>
    <xf numFmtId="0" fontId="4" fillId="0" borderId="2" xfId="1" applyFont="1" applyBorder="1" applyAlignment="1">
      <alignment horizontal="left" wrapText="1" indent="2"/>
    </xf>
    <xf numFmtId="0" fontId="4" fillId="0" borderId="2" xfId="1" applyFont="1" applyBorder="1" applyAlignment="1">
      <alignment horizontal="center" wrapText="1"/>
    </xf>
    <xf numFmtId="0" fontId="4" fillId="0" borderId="17" xfId="1" applyFont="1" applyBorder="1" applyAlignment="1">
      <alignment horizontal="center" wrapText="1"/>
    </xf>
    <xf numFmtId="49" fontId="4" fillId="0" borderId="2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wrapText="1"/>
    </xf>
    <xf numFmtId="0" fontId="4" fillId="0" borderId="2" xfId="1" applyFont="1" applyBorder="1" applyAlignment="1">
      <alignment horizontal="left" wrapText="1" indent="4"/>
    </xf>
    <xf numFmtId="0" fontId="11" fillId="0" borderId="12" xfId="1" applyFont="1" applyBorder="1" applyAlignment="1">
      <alignment horizontal="right" wrapText="1" indent="1"/>
    </xf>
    <xf numFmtId="0" fontId="1" fillId="2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0" fontId="13" fillId="0" borderId="0" xfId="1" applyFont="1" applyBorder="1" applyAlignment="1">
      <alignment horizontal="left" wrapText="1"/>
    </xf>
    <xf numFmtId="0" fontId="12" fillId="0" borderId="0" xfId="1" applyFont="1" applyAlignment="1">
      <alignment wrapText="1"/>
    </xf>
    <xf numFmtId="0" fontId="13" fillId="0" borderId="0" xfId="1" applyFont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B1:H49"/>
  <sheetViews>
    <sheetView showGridLines="0" view="pageBreakPreview" topLeftCell="A25" zoomScale="85" zoomScaleNormal="90" zoomScaleSheetLayoutView="85" workbookViewId="0">
      <selection activeCell="F29" sqref="F29"/>
    </sheetView>
  </sheetViews>
  <sheetFormatPr defaultRowHeight="15"/>
  <cols>
    <col min="1" max="1" width="1.85546875" customWidth="1"/>
    <col min="2" max="2" width="30.85546875" customWidth="1"/>
    <col min="3" max="3" width="57.28515625" customWidth="1"/>
    <col min="4" max="4" width="12.5703125" customWidth="1"/>
    <col min="5" max="8" width="23.5703125" customWidth="1"/>
  </cols>
  <sheetData>
    <row r="1" spans="2:8" ht="27" customHeight="1">
      <c r="B1" s="146" t="s">
        <v>205</v>
      </c>
      <c r="C1" s="146"/>
      <c r="D1" s="146"/>
      <c r="E1" s="146"/>
      <c r="F1" s="146"/>
      <c r="G1" s="146"/>
      <c r="H1" s="146"/>
    </row>
    <row r="2" spans="2:8" ht="15.75" thickBot="1">
      <c r="B2" s="46"/>
      <c r="C2" s="46"/>
      <c r="D2" s="47"/>
      <c r="E2" s="48"/>
      <c r="F2" s="46"/>
      <c r="G2" s="49"/>
      <c r="H2" s="50" t="s">
        <v>10</v>
      </c>
    </row>
    <row r="3" spans="2:8">
      <c r="B3" s="147" t="s">
        <v>210</v>
      </c>
      <c r="C3" s="147"/>
      <c r="D3" s="147"/>
      <c r="E3" s="147"/>
      <c r="F3" s="147"/>
      <c r="G3" s="51" t="s">
        <v>11</v>
      </c>
      <c r="H3" s="106">
        <v>44927</v>
      </c>
    </row>
    <row r="4" spans="2:8">
      <c r="B4" s="52"/>
      <c r="C4" s="52"/>
      <c r="D4" s="52"/>
      <c r="E4" s="52"/>
      <c r="F4" s="52"/>
      <c r="G4" s="53" t="s">
        <v>3</v>
      </c>
      <c r="H4" s="107"/>
    </row>
    <row r="5" spans="2:8">
      <c r="B5" s="54" t="s">
        <v>49</v>
      </c>
      <c r="C5" s="109" t="s">
        <v>213</v>
      </c>
      <c r="D5" s="55"/>
      <c r="E5" s="55"/>
      <c r="F5" s="56"/>
      <c r="G5" s="53" t="s">
        <v>6</v>
      </c>
      <c r="H5" s="108"/>
    </row>
    <row r="6" spans="2:8" ht="26.25">
      <c r="B6" s="54" t="s">
        <v>50</v>
      </c>
      <c r="C6" s="109" t="s">
        <v>214</v>
      </c>
      <c r="D6" s="57"/>
      <c r="E6" s="57"/>
      <c r="F6" s="58"/>
      <c r="G6" s="53" t="s">
        <v>51</v>
      </c>
      <c r="H6" s="108"/>
    </row>
    <row r="7" spans="2:8">
      <c r="B7" s="54" t="s">
        <v>8</v>
      </c>
      <c r="C7" s="109"/>
      <c r="D7" s="57"/>
      <c r="E7" s="57"/>
      <c r="F7" s="58"/>
      <c r="G7" s="53" t="s">
        <v>47</v>
      </c>
      <c r="H7" s="108"/>
    </row>
    <row r="8" spans="2:8">
      <c r="B8" s="59" t="s">
        <v>52</v>
      </c>
      <c r="C8" s="59"/>
      <c r="D8" s="52"/>
      <c r="E8" s="60"/>
      <c r="F8" s="61"/>
      <c r="G8" s="53"/>
      <c r="H8" s="62"/>
    </row>
    <row r="9" spans="2:8" ht="15.75" thickBot="1">
      <c r="B9" s="63" t="s">
        <v>53</v>
      </c>
      <c r="C9" s="63"/>
      <c r="D9" s="64"/>
      <c r="E9" s="60"/>
      <c r="F9" s="46"/>
      <c r="G9" s="53" t="s">
        <v>54</v>
      </c>
      <c r="H9" s="65">
        <v>383</v>
      </c>
    </row>
    <row r="10" spans="2:8" ht="7.5" customHeight="1">
      <c r="B10" s="1"/>
      <c r="C10" s="1"/>
      <c r="D10" s="1"/>
      <c r="E10" s="1"/>
      <c r="F10" s="1"/>
      <c r="G10" s="1"/>
      <c r="H10" s="1"/>
    </row>
    <row r="11" spans="2:8">
      <c r="B11" s="148" t="s">
        <v>55</v>
      </c>
      <c r="C11" s="148"/>
      <c r="D11" s="148"/>
      <c r="E11" s="148"/>
      <c r="F11" s="148"/>
      <c r="G11" s="148"/>
      <c r="H11" s="148"/>
    </row>
    <row r="12" spans="2:8" ht="7.5" customHeight="1">
      <c r="B12" s="46"/>
      <c r="C12" s="46"/>
      <c r="D12" s="46"/>
      <c r="E12" s="46"/>
      <c r="F12" s="46"/>
      <c r="G12" s="46"/>
      <c r="H12" s="1"/>
    </row>
    <row r="13" spans="2:8" ht="15" customHeight="1">
      <c r="B13" s="149" t="s">
        <v>12</v>
      </c>
      <c r="C13" s="150"/>
      <c r="D13" s="136" t="s">
        <v>56</v>
      </c>
      <c r="E13" s="155" t="s">
        <v>57</v>
      </c>
      <c r="F13" s="156"/>
      <c r="G13" s="136" t="s">
        <v>58</v>
      </c>
      <c r="H13" s="139" t="s">
        <v>59</v>
      </c>
    </row>
    <row r="14" spans="2:8" ht="15" customHeight="1">
      <c r="B14" s="151"/>
      <c r="C14" s="152"/>
      <c r="D14" s="137"/>
      <c r="E14" s="136" t="s">
        <v>208</v>
      </c>
      <c r="F14" s="136" t="s">
        <v>209</v>
      </c>
      <c r="G14" s="137"/>
      <c r="H14" s="140"/>
    </row>
    <row r="15" spans="2:8" ht="27.75" customHeight="1">
      <c r="B15" s="153"/>
      <c r="C15" s="154"/>
      <c r="D15" s="138"/>
      <c r="E15" s="138"/>
      <c r="F15" s="138"/>
      <c r="G15" s="138"/>
      <c r="H15" s="141"/>
    </row>
    <row r="16" spans="2:8" ht="13.5" customHeight="1" thickBot="1">
      <c r="B16" s="142">
        <v>1</v>
      </c>
      <c r="C16" s="143"/>
      <c r="D16" s="66" t="s">
        <v>60</v>
      </c>
      <c r="E16" s="66" t="s">
        <v>61</v>
      </c>
      <c r="F16" s="67" t="s">
        <v>62</v>
      </c>
      <c r="G16" s="68" t="s">
        <v>63</v>
      </c>
      <c r="H16" s="69">
        <v>6</v>
      </c>
    </row>
    <row r="17" spans="2:8" ht="15.75" customHeight="1" thickBot="1">
      <c r="B17" s="144" t="s">
        <v>174</v>
      </c>
      <c r="C17" s="145"/>
      <c r="D17" s="70" t="s">
        <v>26</v>
      </c>
      <c r="E17" s="110">
        <v>11731174.82</v>
      </c>
      <c r="F17" s="110">
        <v>11254260.300000001</v>
      </c>
      <c r="G17" s="134">
        <f>(E17-F17)*100/E17</f>
        <v>4.065360267131366</v>
      </c>
      <c r="H17" s="135">
        <f>E17/$E$47*100</f>
        <v>88.711737954963667</v>
      </c>
    </row>
    <row r="18" spans="2:8" ht="27" customHeight="1" thickBot="1">
      <c r="B18" s="144" t="s">
        <v>64</v>
      </c>
      <c r="C18" s="145"/>
      <c r="D18" s="71" t="s">
        <v>27</v>
      </c>
      <c r="E18" s="111"/>
      <c r="F18" s="111"/>
      <c r="G18" s="134" t="e">
        <f t="shared" ref="G18:G46" si="0">(E18-F18)*100/E18</f>
        <v>#DIV/0!</v>
      </c>
      <c r="H18" s="135">
        <f>E18/$E$47*100</f>
        <v>0</v>
      </c>
    </row>
    <row r="19" spans="2:8" ht="15.75" thickBot="1">
      <c r="B19" s="144" t="s">
        <v>65</v>
      </c>
      <c r="C19" s="145"/>
      <c r="D19" s="71" t="s">
        <v>28</v>
      </c>
      <c r="E19" s="111"/>
      <c r="F19" s="111"/>
      <c r="G19" s="134" t="e">
        <f t="shared" si="0"/>
        <v>#DIV/0!</v>
      </c>
      <c r="H19" s="135">
        <f t="shared" ref="H19:H46" si="1">E19/$E$47*100</f>
        <v>0</v>
      </c>
    </row>
    <row r="20" spans="2:8" ht="15.75" thickBot="1">
      <c r="B20" s="144" t="s">
        <v>66</v>
      </c>
      <c r="C20" s="145"/>
      <c r="D20" s="71" t="s">
        <v>67</v>
      </c>
      <c r="E20" s="111"/>
      <c r="F20" s="111"/>
      <c r="G20" s="134" t="e">
        <f t="shared" si="0"/>
        <v>#DIV/0!</v>
      </c>
      <c r="H20" s="135">
        <f t="shared" si="1"/>
        <v>0</v>
      </c>
    </row>
    <row r="21" spans="2:8" ht="15.75" thickBot="1">
      <c r="B21" s="144" t="s">
        <v>68</v>
      </c>
      <c r="C21" s="145"/>
      <c r="D21" s="71" t="s">
        <v>69</v>
      </c>
      <c r="E21" s="112">
        <f>E22+E23</f>
        <v>0</v>
      </c>
      <c r="F21" s="112">
        <f>F22+F23</f>
        <v>0</v>
      </c>
      <c r="G21" s="134" t="e">
        <f t="shared" si="0"/>
        <v>#DIV/0!</v>
      </c>
      <c r="H21" s="135">
        <f t="shared" si="1"/>
        <v>0</v>
      </c>
    </row>
    <row r="22" spans="2:8" ht="26.25" customHeight="1" thickBot="1">
      <c r="B22" s="157" t="s">
        <v>70</v>
      </c>
      <c r="C22" s="158"/>
      <c r="D22" s="96" t="s">
        <v>175</v>
      </c>
      <c r="E22" s="111"/>
      <c r="F22" s="111"/>
      <c r="G22" s="134" t="e">
        <f t="shared" si="0"/>
        <v>#DIV/0!</v>
      </c>
      <c r="H22" s="135">
        <f t="shared" si="1"/>
        <v>0</v>
      </c>
    </row>
    <row r="23" spans="2:8" ht="15.75" thickBot="1">
      <c r="B23" s="157" t="s">
        <v>71</v>
      </c>
      <c r="C23" s="158"/>
      <c r="D23" s="96" t="s">
        <v>176</v>
      </c>
      <c r="E23" s="111"/>
      <c r="F23" s="111"/>
      <c r="G23" s="134" t="e">
        <f t="shared" si="0"/>
        <v>#DIV/0!</v>
      </c>
      <c r="H23" s="135">
        <f t="shared" si="1"/>
        <v>0</v>
      </c>
    </row>
    <row r="24" spans="2:8" ht="27.75" customHeight="1" thickBot="1">
      <c r="B24" s="144" t="s">
        <v>72</v>
      </c>
      <c r="C24" s="145"/>
      <c r="D24" s="71" t="s">
        <v>73</v>
      </c>
      <c r="E24" s="111"/>
      <c r="F24" s="111"/>
      <c r="G24" s="134" t="e">
        <f t="shared" si="0"/>
        <v>#DIV/0!</v>
      </c>
      <c r="H24" s="135">
        <f t="shared" si="1"/>
        <v>0</v>
      </c>
    </row>
    <row r="25" spans="2:8" ht="52.5" customHeight="1" thickBot="1">
      <c r="B25" s="157" t="s">
        <v>177</v>
      </c>
      <c r="C25" s="158"/>
      <c r="D25" s="71" t="s">
        <v>178</v>
      </c>
      <c r="E25" s="111"/>
      <c r="F25" s="111"/>
      <c r="G25" s="134" t="e">
        <f t="shared" si="0"/>
        <v>#DIV/0!</v>
      </c>
      <c r="H25" s="135">
        <f t="shared" si="1"/>
        <v>0</v>
      </c>
    </row>
    <row r="26" spans="2:8" ht="28.5" customHeight="1" thickBot="1">
      <c r="B26" s="144" t="s">
        <v>74</v>
      </c>
      <c r="C26" s="145"/>
      <c r="D26" s="71" t="s">
        <v>75</v>
      </c>
      <c r="E26" s="111"/>
      <c r="F26" s="111"/>
      <c r="G26" s="134" t="e">
        <f t="shared" si="0"/>
        <v>#DIV/0!</v>
      </c>
      <c r="H26" s="135">
        <f t="shared" si="1"/>
        <v>0</v>
      </c>
    </row>
    <row r="27" spans="2:8" ht="49.15" customHeight="1" thickBot="1">
      <c r="B27" s="144" t="s">
        <v>76</v>
      </c>
      <c r="C27" s="145"/>
      <c r="D27" s="71" t="s">
        <v>77</v>
      </c>
      <c r="E27" s="112">
        <f>SUM(E28:E34)</f>
        <v>1489751.45</v>
      </c>
      <c r="F27" s="112">
        <f>SUM(F28:F34)</f>
        <v>1167089.3</v>
      </c>
      <c r="G27" s="134">
        <f t="shared" si="0"/>
        <v>21.658790800304303</v>
      </c>
      <c r="H27" s="135">
        <f t="shared" si="1"/>
        <v>11.26557589314206</v>
      </c>
    </row>
    <row r="28" spans="2:8" ht="27" customHeight="1" thickBot="1">
      <c r="B28" s="157" t="s">
        <v>78</v>
      </c>
      <c r="C28" s="158"/>
      <c r="D28" s="96" t="s">
        <v>179</v>
      </c>
      <c r="E28" s="111"/>
      <c r="F28" s="111"/>
      <c r="G28" s="134" t="e">
        <f t="shared" si="0"/>
        <v>#DIV/0!</v>
      </c>
      <c r="H28" s="135">
        <f t="shared" si="1"/>
        <v>0</v>
      </c>
    </row>
    <row r="29" spans="2:8" ht="39.75" customHeight="1" thickBot="1">
      <c r="B29" s="157" t="s">
        <v>79</v>
      </c>
      <c r="C29" s="158"/>
      <c r="D29" s="96" t="s">
        <v>180</v>
      </c>
      <c r="E29" s="111">
        <v>1489751.45</v>
      </c>
      <c r="F29" s="111">
        <v>1167089.3</v>
      </c>
      <c r="G29" s="134">
        <f t="shared" si="0"/>
        <v>21.658790800304303</v>
      </c>
      <c r="H29" s="135">
        <f t="shared" si="1"/>
        <v>11.26557589314206</v>
      </c>
    </row>
    <row r="30" spans="2:8" ht="27" customHeight="1" thickBot="1">
      <c r="B30" s="157" t="s">
        <v>80</v>
      </c>
      <c r="C30" s="158"/>
      <c r="D30" s="96" t="s">
        <v>181</v>
      </c>
      <c r="E30" s="111"/>
      <c r="F30" s="111"/>
      <c r="G30" s="134" t="e">
        <f t="shared" si="0"/>
        <v>#DIV/0!</v>
      </c>
      <c r="H30" s="135">
        <f t="shared" si="1"/>
        <v>0</v>
      </c>
    </row>
    <row r="31" spans="2:8" ht="15" customHeight="1" thickBot="1">
      <c r="B31" s="157" t="s">
        <v>81</v>
      </c>
      <c r="C31" s="158"/>
      <c r="D31" s="96" t="s">
        <v>182</v>
      </c>
      <c r="E31" s="111"/>
      <c r="F31" s="111"/>
      <c r="G31" s="134" t="e">
        <f t="shared" si="0"/>
        <v>#DIV/0!</v>
      </c>
      <c r="H31" s="135">
        <f t="shared" si="1"/>
        <v>0</v>
      </c>
    </row>
    <row r="32" spans="2:8" ht="26.25" customHeight="1" thickBot="1">
      <c r="B32" s="157" t="s">
        <v>82</v>
      </c>
      <c r="C32" s="158"/>
      <c r="D32" s="96" t="s">
        <v>183</v>
      </c>
      <c r="E32" s="111"/>
      <c r="F32" s="111"/>
      <c r="G32" s="134" t="e">
        <f t="shared" si="0"/>
        <v>#DIV/0!</v>
      </c>
      <c r="H32" s="135">
        <f t="shared" si="1"/>
        <v>0</v>
      </c>
    </row>
    <row r="33" spans="2:8" ht="25.5" customHeight="1" thickBot="1">
      <c r="B33" s="157" t="s">
        <v>83</v>
      </c>
      <c r="C33" s="158"/>
      <c r="D33" s="96" t="s">
        <v>184</v>
      </c>
      <c r="E33" s="111"/>
      <c r="F33" s="111"/>
      <c r="G33" s="134" t="e">
        <f t="shared" si="0"/>
        <v>#DIV/0!</v>
      </c>
      <c r="H33" s="135">
        <f t="shared" si="1"/>
        <v>0</v>
      </c>
    </row>
    <row r="34" spans="2:8" ht="27" customHeight="1" thickBot="1">
      <c r="B34" s="157" t="s">
        <v>84</v>
      </c>
      <c r="C34" s="158"/>
      <c r="D34" s="96" t="s">
        <v>185</v>
      </c>
      <c r="E34" s="111"/>
      <c r="F34" s="111"/>
      <c r="G34" s="134" t="e">
        <f t="shared" si="0"/>
        <v>#DIV/0!</v>
      </c>
      <c r="H34" s="135">
        <f t="shared" si="1"/>
        <v>0</v>
      </c>
    </row>
    <row r="35" spans="2:8" ht="15.75" thickBot="1">
      <c r="B35" s="144" t="s">
        <v>85</v>
      </c>
      <c r="C35" s="145"/>
      <c r="D35" s="71" t="s">
        <v>86</v>
      </c>
      <c r="E35" s="113">
        <f>SUM(E36:E43)</f>
        <v>0</v>
      </c>
      <c r="F35" s="113">
        <f>SUM(F36:F43)</f>
        <v>0</v>
      </c>
      <c r="G35" s="134" t="e">
        <f t="shared" si="0"/>
        <v>#DIV/0!</v>
      </c>
      <c r="H35" s="135">
        <f t="shared" si="1"/>
        <v>0</v>
      </c>
    </row>
    <row r="36" spans="2:8" ht="36.75" customHeight="1" thickBot="1">
      <c r="B36" s="157" t="s">
        <v>87</v>
      </c>
      <c r="C36" s="158"/>
      <c r="D36" s="96" t="s">
        <v>186</v>
      </c>
      <c r="E36" s="114"/>
      <c r="F36" s="114"/>
      <c r="G36" s="134" t="e">
        <f t="shared" si="0"/>
        <v>#DIV/0!</v>
      </c>
      <c r="H36" s="135">
        <f t="shared" si="1"/>
        <v>0</v>
      </c>
    </row>
    <row r="37" spans="2:8" ht="27.75" customHeight="1" thickBot="1">
      <c r="B37" s="157" t="s">
        <v>88</v>
      </c>
      <c r="C37" s="158"/>
      <c r="D37" s="96" t="s">
        <v>187</v>
      </c>
      <c r="E37" s="114"/>
      <c r="F37" s="114"/>
      <c r="G37" s="134" t="e">
        <f t="shared" si="0"/>
        <v>#DIV/0!</v>
      </c>
      <c r="H37" s="135">
        <f t="shared" si="1"/>
        <v>0</v>
      </c>
    </row>
    <row r="38" spans="2:8" ht="15.75" thickBot="1">
      <c r="B38" s="157" t="s">
        <v>89</v>
      </c>
      <c r="C38" s="158"/>
      <c r="D38" s="96" t="s">
        <v>188</v>
      </c>
      <c r="E38" s="114"/>
      <c r="F38" s="114"/>
      <c r="G38" s="134" t="e">
        <f t="shared" si="0"/>
        <v>#DIV/0!</v>
      </c>
      <c r="H38" s="135">
        <f t="shared" si="1"/>
        <v>0</v>
      </c>
    </row>
    <row r="39" spans="2:8" ht="15.75" thickBot="1">
      <c r="B39" s="157" t="s">
        <v>90</v>
      </c>
      <c r="C39" s="158"/>
      <c r="D39" s="96" t="s">
        <v>189</v>
      </c>
      <c r="E39" s="114"/>
      <c r="F39" s="114"/>
      <c r="G39" s="134" t="e">
        <f t="shared" si="0"/>
        <v>#DIV/0!</v>
      </c>
      <c r="H39" s="135">
        <f t="shared" si="1"/>
        <v>0</v>
      </c>
    </row>
    <row r="40" spans="2:8" ht="15.75" thickBot="1">
      <c r="B40" s="157" t="s">
        <v>91</v>
      </c>
      <c r="C40" s="158"/>
      <c r="D40" s="96" t="s">
        <v>190</v>
      </c>
      <c r="E40" s="114"/>
      <c r="F40" s="114"/>
      <c r="G40" s="134" t="e">
        <f t="shared" si="0"/>
        <v>#DIV/0!</v>
      </c>
      <c r="H40" s="135">
        <f t="shared" si="1"/>
        <v>0</v>
      </c>
    </row>
    <row r="41" spans="2:8" ht="15.75" thickBot="1">
      <c r="B41" s="157" t="s">
        <v>92</v>
      </c>
      <c r="C41" s="158"/>
      <c r="D41" s="96" t="s">
        <v>191</v>
      </c>
      <c r="E41" s="114"/>
      <c r="F41" s="114"/>
      <c r="G41" s="134" t="e">
        <f t="shared" si="0"/>
        <v>#DIV/0!</v>
      </c>
      <c r="H41" s="135">
        <f t="shared" si="1"/>
        <v>0</v>
      </c>
    </row>
    <row r="42" spans="2:8" ht="27" customHeight="1" thickBot="1">
      <c r="B42" s="157" t="s">
        <v>93</v>
      </c>
      <c r="C42" s="158"/>
      <c r="D42" s="96" t="s">
        <v>192</v>
      </c>
      <c r="E42" s="114"/>
      <c r="F42" s="114"/>
      <c r="G42" s="134" t="e">
        <f t="shared" si="0"/>
        <v>#DIV/0!</v>
      </c>
      <c r="H42" s="135">
        <f t="shared" si="1"/>
        <v>0</v>
      </c>
    </row>
    <row r="43" spans="2:8" ht="15.75" thickBot="1">
      <c r="B43" s="157" t="s">
        <v>94</v>
      </c>
      <c r="C43" s="158"/>
      <c r="D43" s="96" t="s">
        <v>193</v>
      </c>
      <c r="E43" s="114"/>
      <c r="F43" s="114"/>
      <c r="G43" s="134" t="e">
        <f t="shared" si="0"/>
        <v>#DIV/0!</v>
      </c>
      <c r="H43" s="135">
        <f t="shared" si="1"/>
        <v>0</v>
      </c>
    </row>
    <row r="44" spans="2:8" ht="15.75" thickBot="1">
      <c r="B44" s="144" t="s">
        <v>95</v>
      </c>
      <c r="C44" s="145"/>
      <c r="D44" s="71" t="s">
        <v>46</v>
      </c>
      <c r="E44" s="114">
        <v>3000</v>
      </c>
      <c r="F44" s="114"/>
      <c r="G44" s="134">
        <f t="shared" si="0"/>
        <v>100</v>
      </c>
      <c r="H44" s="135">
        <f t="shared" si="1"/>
        <v>2.2686151894281546E-2</v>
      </c>
    </row>
    <row r="45" spans="2:8" ht="15.75" thickBot="1">
      <c r="B45" s="144" t="s">
        <v>96</v>
      </c>
      <c r="C45" s="145"/>
      <c r="D45" s="72" t="s">
        <v>97</v>
      </c>
      <c r="E45" s="115"/>
      <c r="F45" s="114"/>
      <c r="G45" s="134" t="e">
        <f t="shared" si="0"/>
        <v>#DIV/0!</v>
      </c>
      <c r="H45" s="135">
        <f t="shared" si="1"/>
        <v>0</v>
      </c>
    </row>
    <row r="46" spans="2:8">
      <c r="B46" s="144" t="s">
        <v>98</v>
      </c>
      <c r="C46" s="145"/>
      <c r="D46" s="72" t="s">
        <v>99</v>
      </c>
      <c r="E46" s="115"/>
      <c r="F46" s="114"/>
      <c r="G46" s="134" t="e">
        <f t="shared" si="0"/>
        <v>#DIV/0!</v>
      </c>
      <c r="H46" s="135">
        <f t="shared" si="1"/>
        <v>0</v>
      </c>
    </row>
    <row r="47" spans="2:8" ht="15.75" thickBot="1">
      <c r="B47" s="159" t="s">
        <v>100</v>
      </c>
      <c r="C47" s="160"/>
      <c r="D47" s="73" t="s">
        <v>30</v>
      </c>
      <c r="E47" s="116">
        <f>+E17+E18+E19+E20+E21+E24+E26+E27+E35+E44+E45+E46</f>
        <v>13223926.27</v>
      </c>
      <c r="F47" s="116">
        <f>+F17+F18+F19+F20+F21+F24+F26+F27+F35+F44+F45+F46</f>
        <v>12421349.600000001</v>
      </c>
      <c r="G47" s="117" t="s">
        <v>2</v>
      </c>
      <c r="H47" s="116">
        <f>+H17+H18+H19+H20+H21+H24+H26+H27+H35+H44+H45+H46</f>
        <v>100</v>
      </c>
    </row>
    <row r="49" spans="2:3">
      <c r="B49" s="74"/>
      <c r="C49" s="74"/>
    </row>
  </sheetData>
  <customSheetViews>
    <customSheetView guid="{E21E336C-D254-42B8-B7A4-6CFA1DC5B156}" scale="85" showPageBreaks="1" showGridLines="0" fitToPage="1" printArea="1" view="pageBreakPreview" topLeftCell="A32">
      <selection activeCell="E45" sqref="E45"/>
      <rowBreaks count="1" manualBreakCount="1">
        <brk id="34" max="7" man="1"/>
      </rowBreaks>
      <pageMargins left="0.70866141732283472" right="0.39370078740157483" top="0" bottom="0.39370078740157483" header="0.15748031496062992" footer="0"/>
      <pageSetup paperSize="9" scale="68" firstPageNumber="3" fitToHeight="0" orientation="landscape" useFirstPageNumber="1" r:id="rId1"/>
    </customSheetView>
  </customSheetViews>
  <mergeCells count="42">
    <mergeCell ref="B29:C29"/>
    <mergeCell ref="B30:C30"/>
    <mergeCell ref="B46:C46"/>
    <mergeCell ref="B47:C47"/>
    <mergeCell ref="B41:C41"/>
    <mergeCell ref="B43:C43"/>
    <mergeCell ref="B44:C44"/>
    <mergeCell ref="B45:C45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24:C24"/>
    <mergeCell ref="B26:C26"/>
    <mergeCell ref="B27:C27"/>
    <mergeCell ref="B28:C28"/>
    <mergeCell ref="B20:C20"/>
    <mergeCell ref="B21:C21"/>
    <mergeCell ref="B22:C22"/>
    <mergeCell ref="B23:C23"/>
    <mergeCell ref="B25:C25"/>
    <mergeCell ref="B17:C17"/>
    <mergeCell ref="B18:C18"/>
    <mergeCell ref="B19:C19"/>
    <mergeCell ref="B1:H1"/>
    <mergeCell ref="B3:F3"/>
    <mergeCell ref="B11:H11"/>
    <mergeCell ref="B13:C15"/>
    <mergeCell ref="D13:D15"/>
    <mergeCell ref="E13:F13"/>
    <mergeCell ref="G13:G15"/>
    <mergeCell ref="H13:H15"/>
    <mergeCell ref="E14:E15"/>
    <mergeCell ref="F14:F15"/>
    <mergeCell ref="B16:C16"/>
  </mergeCells>
  <phoneticPr fontId="0" type="noConversion"/>
  <pageMargins left="0.70866141732283472" right="0.39370078740157483" top="0" bottom="0.39370078740157483" header="0.15748031496062992" footer="0"/>
  <pageSetup paperSize="9" scale="68" firstPageNumber="3" fitToHeight="0" orientation="landscape" useFirstPageNumber="1" r:id="rId2"/>
  <rowBreaks count="1" manualBreakCount="1">
    <brk id="3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U45"/>
  <sheetViews>
    <sheetView showGridLines="0" tabSelected="1" zoomScale="90" zoomScaleNormal="90" zoomScaleSheetLayoutView="70" workbookViewId="0">
      <pane xSplit="3" ySplit="7" topLeftCell="I8" activePane="bottomRight" state="frozen"/>
      <selection pane="topRight" activeCell="D1" sqref="D1"/>
      <selection pane="bottomLeft" activeCell="A8" sqref="A8"/>
      <selection pane="bottomRight" activeCell="K41" sqref="K41"/>
    </sheetView>
  </sheetViews>
  <sheetFormatPr defaultRowHeight="15"/>
  <cols>
    <col min="1" max="1" width="1" style="28" customWidth="1"/>
    <col min="2" max="2" width="25.85546875" style="46" customWidth="1"/>
    <col min="3" max="3" width="6" style="90" customWidth="1"/>
    <col min="4" max="7" width="21.85546875" style="46" customWidth="1"/>
    <col min="8" max="21" width="21.85546875" style="28" customWidth="1"/>
    <col min="22" max="16384" width="9.140625" style="28"/>
  </cols>
  <sheetData>
    <row r="1" spans="1:21">
      <c r="B1" s="161" t="s">
        <v>119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</row>
    <row r="2" spans="1:21" ht="7.5" customHeight="1">
      <c r="B2" s="76"/>
      <c r="C2" s="77"/>
      <c r="D2" s="78"/>
      <c r="E2" s="79"/>
      <c r="F2" s="79"/>
      <c r="G2" s="79"/>
    </row>
    <row r="3" spans="1:21">
      <c r="A3" s="80"/>
      <c r="B3" s="162" t="s">
        <v>12</v>
      </c>
      <c r="C3" s="163" t="s">
        <v>56</v>
      </c>
      <c r="D3" s="164" t="s">
        <v>120</v>
      </c>
      <c r="E3" s="164" t="s">
        <v>121</v>
      </c>
      <c r="F3" s="165" t="s">
        <v>122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7"/>
    </row>
    <row r="4" spans="1:21">
      <c r="A4" s="80"/>
      <c r="B4" s="162"/>
      <c r="C4" s="163"/>
      <c r="D4" s="164"/>
      <c r="E4" s="164"/>
      <c r="F4" s="172" t="s">
        <v>123</v>
      </c>
      <c r="G4" s="171" t="s">
        <v>124</v>
      </c>
      <c r="H4" s="172" t="s">
        <v>31</v>
      </c>
      <c r="I4" s="171" t="s">
        <v>125</v>
      </c>
      <c r="J4" s="170" t="s">
        <v>36</v>
      </c>
      <c r="K4" s="170"/>
      <c r="L4" s="170"/>
      <c r="M4" s="170"/>
      <c r="N4" s="170" t="s">
        <v>34</v>
      </c>
      <c r="O4" s="171" t="s">
        <v>124</v>
      </c>
      <c r="P4" s="173" t="s">
        <v>126</v>
      </c>
      <c r="Q4" s="171" t="s">
        <v>124</v>
      </c>
      <c r="R4" s="168" t="s">
        <v>44</v>
      </c>
      <c r="S4" s="168"/>
      <c r="T4" s="168"/>
      <c r="U4" s="168"/>
    </row>
    <row r="5" spans="1:21">
      <c r="A5" s="80"/>
      <c r="B5" s="162"/>
      <c r="C5" s="163"/>
      <c r="D5" s="164"/>
      <c r="E5" s="164"/>
      <c r="F5" s="172"/>
      <c r="G5" s="172"/>
      <c r="H5" s="172"/>
      <c r="I5" s="172"/>
      <c r="J5" s="169" t="s">
        <v>25</v>
      </c>
      <c r="K5" s="169"/>
      <c r="L5" s="169"/>
      <c r="M5" s="169"/>
      <c r="N5" s="169"/>
      <c r="O5" s="172"/>
      <c r="P5" s="173"/>
      <c r="Q5" s="172"/>
      <c r="R5" s="169" t="s">
        <v>127</v>
      </c>
      <c r="S5" s="169" t="s">
        <v>125</v>
      </c>
      <c r="T5" s="169" t="s">
        <v>128</v>
      </c>
      <c r="U5" s="169" t="s">
        <v>125</v>
      </c>
    </row>
    <row r="6" spans="1:21" ht="102.75" customHeight="1">
      <c r="A6" s="80"/>
      <c r="B6" s="162"/>
      <c r="C6" s="163"/>
      <c r="D6" s="164"/>
      <c r="E6" s="164"/>
      <c r="F6" s="170"/>
      <c r="G6" s="170"/>
      <c r="H6" s="170"/>
      <c r="I6" s="170"/>
      <c r="J6" s="38" t="s">
        <v>32</v>
      </c>
      <c r="K6" s="38" t="s">
        <v>124</v>
      </c>
      <c r="L6" s="38" t="s">
        <v>33</v>
      </c>
      <c r="M6" s="38" t="s">
        <v>125</v>
      </c>
      <c r="N6" s="169"/>
      <c r="O6" s="170"/>
      <c r="P6" s="173"/>
      <c r="Q6" s="170"/>
      <c r="R6" s="169"/>
      <c r="S6" s="169"/>
      <c r="T6" s="169"/>
      <c r="U6" s="169"/>
    </row>
    <row r="7" spans="1:21" s="30" customFormat="1" ht="11.25" customHeight="1" thickBot="1">
      <c r="B7" s="81">
        <v>1</v>
      </c>
      <c r="C7" s="82" t="s">
        <v>60</v>
      </c>
      <c r="D7" s="66" t="s">
        <v>61</v>
      </c>
      <c r="E7" s="67" t="s">
        <v>62</v>
      </c>
      <c r="F7" s="67" t="s">
        <v>63</v>
      </c>
      <c r="G7" s="67" t="s">
        <v>129</v>
      </c>
      <c r="H7" s="67" t="s">
        <v>130</v>
      </c>
      <c r="I7" s="67" t="s">
        <v>131</v>
      </c>
      <c r="J7" s="67" t="s">
        <v>132</v>
      </c>
      <c r="K7" s="67" t="s">
        <v>133</v>
      </c>
      <c r="L7" s="67" t="s">
        <v>134</v>
      </c>
      <c r="M7" s="67" t="s">
        <v>135</v>
      </c>
      <c r="N7" s="67" t="s">
        <v>136</v>
      </c>
      <c r="O7" s="66" t="s">
        <v>137</v>
      </c>
      <c r="P7" s="67" t="s">
        <v>138</v>
      </c>
      <c r="Q7" s="67" t="s">
        <v>139</v>
      </c>
      <c r="R7" s="67" t="s">
        <v>140</v>
      </c>
      <c r="S7" s="67" t="s">
        <v>141</v>
      </c>
      <c r="T7" s="67" t="s">
        <v>142</v>
      </c>
      <c r="U7" s="68" t="s">
        <v>143</v>
      </c>
    </row>
    <row r="8" spans="1:21" ht="39.75" customHeight="1" thickBot="1">
      <c r="B8" s="83" t="s">
        <v>144</v>
      </c>
      <c r="C8" s="127" t="s">
        <v>26</v>
      </c>
      <c r="D8" s="119">
        <f>F8+H8+J8+L8+N8+P8</f>
        <v>7777072.5099999998</v>
      </c>
      <c r="E8" s="119">
        <f>D8/D39*100</f>
        <v>58.064366872147474</v>
      </c>
      <c r="F8" s="121" t="s">
        <v>211</v>
      </c>
      <c r="G8" s="128">
        <f>F8/D39*100</f>
        <v>58.064366872147474</v>
      </c>
      <c r="H8" s="124"/>
      <c r="I8" s="128">
        <f>H8/D39*100</f>
        <v>0</v>
      </c>
      <c r="J8" s="124"/>
      <c r="K8" s="128">
        <f>J8/D39*100</f>
        <v>0</v>
      </c>
      <c r="L8" s="124"/>
      <c r="M8" s="128">
        <f>L8/D39*100</f>
        <v>0</v>
      </c>
      <c r="N8" s="124"/>
      <c r="O8" s="128">
        <f>N8/D39*100</f>
        <v>0</v>
      </c>
      <c r="P8" s="124"/>
      <c r="Q8" s="129">
        <f>P8/D39*100</f>
        <v>0</v>
      </c>
      <c r="R8" s="124"/>
      <c r="S8" s="128">
        <f>R8/D39*100</f>
        <v>0</v>
      </c>
      <c r="T8" s="124"/>
      <c r="U8" s="118">
        <f>T8/D39*100</f>
        <v>0</v>
      </c>
    </row>
    <row r="9" spans="1:21" ht="54.75" customHeight="1" thickBot="1">
      <c r="B9" s="83" t="s">
        <v>145</v>
      </c>
      <c r="C9" s="127" t="s">
        <v>27</v>
      </c>
      <c r="D9" s="119">
        <f t="shared" ref="D9:D38" si="0">F9+H9+J9+L9+N9+P9</f>
        <v>2382506.65</v>
      </c>
      <c r="E9" s="119">
        <f>D9/D39*100</f>
        <v>17.788022423997056</v>
      </c>
      <c r="F9" s="121" t="s">
        <v>212</v>
      </c>
      <c r="G9" s="128">
        <f>F9/D39*100</f>
        <v>17.788022423997056</v>
      </c>
      <c r="H9" s="124"/>
      <c r="I9" s="128">
        <f>H9/D39*100</f>
        <v>0</v>
      </c>
      <c r="J9" s="124"/>
      <c r="K9" s="128">
        <f>J9/$D$39*100</f>
        <v>0</v>
      </c>
      <c r="L9" s="124"/>
      <c r="M9" s="128">
        <f>L9/$D$39*100</f>
        <v>0</v>
      </c>
      <c r="N9" s="124"/>
      <c r="O9" s="128">
        <f>N9/$D$39*100</f>
        <v>0</v>
      </c>
      <c r="P9" s="124"/>
      <c r="Q9" s="129">
        <f>P9/$D$39*100</f>
        <v>0</v>
      </c>
      <c r="R9" s="124"/>
      <c r="S9" s="128">
        <f>R9/$D$39*100</f>
        <v>0</v>
      </c>
      <c r="T9" s="124"/>
      <c r="U9" s="118">
        <f>T9/$D$39*100</f>
        <v>0</v>
      </c>
    </row>
    <row r="10" spans="1:21" ht="27.75" customHeight="1" thickBot="1">
      <c r="B10" s="83" t="s">
        <v>146</v>
      </c>
      <c r="C10" s="127" t="s">
        <v>28</v>
      </c>
      <c r="D10" s="119">
        <f t="shared" si="0"/>
        <v>3148370.3600000003</v>
      </c>
      <c r="E10" s="119">
        <f>D10/D39*100</f>
        <v>23.506034101826199</v>
      </c>
      <c r="F10" s="122">
        <f>SUM(F11:F20)</f>
        <v>1654075</v>
      </c>
      <c r="G10" s="128">
        <f>F10/D39*100</f>
        <v>12.349482084750081</v>
      </c>
      <c r="H10" s="122">
        <f>SUM(H11:H20)</f>
        <v>0</v>
      </c>
      <c r="I10" s="128">
        <f>H10/D39*100</f>
        <v>0</v>
      </c>
      <c r="J10" s="124"/>
      <c r="K10" s="128">
        <f>J10/$D$39*100</f>
        <v>0</v>
      </c>
      <c r="L10" s="124"/>
      <c r="M10" s="128">
        <f t="shared" ref="M10:M38" si="1">L10/$D$39*100</f>
        <v>0</v>
      </c>
      <c r="N10" s="124"/>
      <c r="O10" s="128">
        <f t="shared" ref="O10:O38" si="2">N10/$D$39*100</f>
        <v>0</v>
      </c>
      <c r="P10" s="122">
        <f>SUM(P11:P20)</f>
        <v>1494295.36</v>
      </c>
      <c r="Q10" s="129">
        <f t="shared" ref="Q10:Q38" si="3">P10/$D$39*100</f>
        <v>11.156552017076114</v>
      </c>
      <c r="R10" s="124"/>
      <c r="S10" s="128">
        <f t="shared" ref="S10:S38" si="4">R10/$D$39*100</f>
        <v>0</v>
      </c>
      <c r="T10" s="124"/>
      <c r="U10" s="118">
        <f t="shared" ref="U10:U38" si="5">T10/$D$39*100</f>
        <v>0</v>
      </c>
    </row>
    <row r="11" spans="1:21" ht="27" thickBot="1">
      <c r="B11" s="84" t="s">
        <v>147</v>
      </c>
      <c r="C11" s="127" t="s">
        <v>194</v>
      </c>
      <c r="D11" s="119">
        <f t="shared" si="0"/>
        <v>21912.87</v>
      </c>
      <c r="E11" s="119">
        <f>D11/D39*100</f>
        <v>0.16360358235899672</v>
      </c>
      <c r="F11" s="122">
        <v>21912.87</v>
      </c>
      <c r="G11" s="128">
        <f>F11/D39*100</f>
        <v>0.16360358235899672</v>
      </c>
      <c r="H11" s="124"/>
      <c r="I11" s="128">
        <f>H11/D39*100</f>
        <v>0</v>
      </c>
      <c r="J11" s="124"/>
      <c r="K11" s="128">
        <f t="shared" ref="K11:K38" si="6">J11/$D$39*100</f>
        <v>0</v>
      </c>
      <c r="L11" s="124"/>
      <c r="M11" s="128">
        <f t="shared" si="1"/>
        <v>0</v>
      </c>
      <c r="N11" s="124"/>
      <c r="O11" s="128">
        <f t="shared" si="2"/>
        <v>0</v>
      </c>
      <c r="P11" s="124"/>
      <c r="Q11" s="129">
        <f t="shared" si="3"/>
        <v>0</v>
      </c>
      <c r="R11" s="124"/>
      <c r="S11" s="128">
        <f t="shared" si="4"/>
        <v>0</v>
      </c>
      <c r="T11" s="124"/>
      <c r="U11" s="118">
        <f t="shared" si="5"/>
        <v>0</v>
      </c>
    </row>
    <row r="12" spans="1:21" ht="15.75" thickBot="1">
      <c r="B12" s="85" t="s">
        <v>148</v>
      </c>
      <c r="C12" s="127" t="s">
        <v>195</v>
      </c>
      <c r="D12" s="119">
        <f t="shared" si="0"/>
        <v>0</v>
      </c>
      <c r="E12" s="119">
        <f>D12/D39*100</f>
        <v>0</v>
      </c>
      <c r="F12" s="122"/>
      <c r="G12" s="128">
        <f>F12/D39*100</f>
        <v>0</v>
      </c>
      <c r="H12" s="124"/>
      <c r="I12" s="128">
        <f>H12/D39*100</f>
        <v>0</v>
      </c>
      <c r="J12" s="124"/>
      <c r="K12" s="128">
        <f t="shared" si="6"/>
        <v>0</v>
      </c>
      <c r="L12" s="124"/>
      <c r="M12" s="128">
        <f t="shared" si="1"/>
        <v>0</v>
      </c>
      <c r="N12" s="124"/>
      <c r="O12" s="128">
        <f t="shared" si="2"/>
        <v>0</v>
      </c>
      <c r="P12" s="124"/>
      <c r="Q12" s="129">
        <f t="shared" si="3"/>
        <v>0</v>
      </c>
      <c r="R12" s="124"/>
      <c r="S12" s="128">
        <f t="shared" si="4"/>
        <v>0</v>
      </c>
      <c r="T12" s="124"/>
      <c r="U12" s="118">
        <f t="shared" si="5"/>
        <v>0</v>
      </c>
    </row>
    <row r="13" spans="1:21" ht="15.75" thickBot="1">
      <c r="B13" s="85" t="s">
        <v>45</v>
      </c>
      <c r="C13" s="127" t="s">
        <v>196</v>
      </c>
      <c r="D13" s="119">
        <f t="shared" si="0"/>
        <v>726178.31</v>
      </c>
      <c r="E13" s="119">
        <f>D13/D39*100</f>
        <v>5.4217166873806155</v>
      </c>
      <c r="F13" s="122">
        <v>726178.31</v>
      </c>
      <c r="G13" s="128">
        <f>F13/D39*100</f>
        <v>5.4217166873806155</v>
      </c>
      <c r="H13" s="124"/>
      <c r="I13" s="128">
        <f>H13/D39*100</f>
        <v>0</v>
      </c>
      <c r="J13" s="124"/>
      <c r="K13" s="128">
        <f t="shared" si="6"/>
        <v>0</v>
      </c>
      <c r="L13" s="124"/>
      <c r="M13" s="128">
        <f t="shared" si="1"/>
        <v>0</v>
      </c>
      <c r="N13" s="124"/>
      <c r="O13" s="128">
        <f t="shared" si="2"/>
        <v>0</v>
      </c>
      <c r="P13" s="124"/>
      <c r="Q13" s="129">
        <f t="shared" si="3"/>
        <v>0</v>
      </c>
      <c r="R13" s="124"/>
      <c r="S13" s="128">
        <f t="shared" si="4"/>
        <v>0</v>
      </c>
      <c r="T13" s="124"/>
      <c r="U13" s="118">
        <f t="shared" si="5"/>
        <v>0</v>
      </c>
    </row>
    <row r="14" spans="1:21" ht="27" customHeight="1" thickBot="1">
      <c r="B14" s="85" t="s">
        <v>149</v>
      </c>
      <c r="C14" s="127" t="s">
        <v>197</v>
      </c>
      <c r="D14" s="119">
        <f t="shared" si="0"/>
        <v>0</v>
      </c>
      <c r="E14" s="119">
        <f>D14/D39*100</f>
        <v>0</v>
      </c>
      <c r="F14" s="122"/>
      <c r="G14" s="128">
        <f>F14/D39*100</f>
        <v>0</v>
      </c>
      <c r="H14" s="124"/>
      <c r="I14" s="128">
        <f>H14/D39*100</f>
        <v>0</v>
      </c>
      <c r="J14" s="124"/>
      <c r="K14" s="128">
        <f t="shared" si="6"/>
        <v>0</v>
      </c>
      <c r="L14" s="124"/>
      <c r="M14" s="128">
        <f t="shared" si="1"/>
        <v>0</v>
      </c>
      <c r="N14" s="124"/>
      <c r="O14" s="128">
        <f t="shared" si="2"/>
        <v>0</v>
      </c>
      <c r="P14" s="124"/>
      <c r="Q14" s="129">
        <f t="shared" si="3"/>
        <v>0</v>
      </c>
      <c r="R14" s="124"/>
      <c r="S14" s="128">
        <f t="shared" si="4"/>
        <v>0</v>
      </c>
      <c r="T14" s="124"/>
      <c r="U14" s="118">
        <f t="shared" si="5"/>
        <v>0</v>
      </c>
    </row>
    <row r="15" spans="1:21" ht="27.75" customHeight="1" thickBot="1">
      <c r="B15" s="85" t="s">
        <v>150</v>
      </c>
      <c r="C15" s="127" t="s">
        <v>198</v>
      </c>
      <c r="D15" s="119">
        <f t="shared" si="0"/>
        <v>383592.45</v>
      </c>
      <c r="E15" s="119">
        <f>D15/D39*100</f>
        <v>2.8639379043395201</v>
      </c>
      <c r="F15" s="122">
        <v>383592.45</v>
      </c>
      <c r="G15" s="128">
        <f>F15/D39*100</f>
        <v>2.8639379043395201</v>
      </c>
      <c r="H15" s="124"/>
      <c r="I15" s="128">
        <f>H15/D39*100</f>
        <v>0</v>
      </c>
      <c r="J15" s="124"/>
      <c r="K15" s="128">
        <f t="shared" si="6"/>
        <v>0</v>
      </c>
      <c r="L15" s="124"/>
      <c r="M15" s="128">
        <f t="shared" si="1"/>
        <v>0</v>
      </c>
      <c r="N15" s="124"/>
      <c r="O15" s="128">
        <f t="shared" si="2"/>
        <v>0</v>
      </c>
      <c r="P15" s="124"/>
      <c r="Q15" s="129">
        <f t="shared" si="3"/>
        <v>0</v>
      </c>
      <c r="R15" s="124"/>
      <c r="S15" s="128">
        <f t="shared" si="4"/>
        <v>0</v>
      </c>
      <c r="T15" s="124"/>
      <c r="U15" s="118">
        <f t="shared" si="5"/>
        <v>0</v>
      </c>
    </row>
    <row r="16" spans="1:21" ht="15.75" thickBot="1">
      <c r="B16" s="85" t="s">
        <v>151</v>
      </c>
      <c r="C16" s="127" t="s">
        <v>199</v>
      </c>
      <c r="D16" s="119">
        <f t="shared" si="0"/>
        <v>130254.68</v>
      </c>
      <c r="E16" s="119">
        <f>D16/D39*100</f>
        <v>0.97249389363532768</v>
      </c>
      <c r="F16" s="122">
        <v>130254.68</v>
      </c>
      <c r="G16" s="128">
        <f>F16/D39*100</f>
        <v>0.97249389363532768</v>
      </c>
      <c r="H16" s="124"/>
      <c r="I16" s="128">
        <f>H16/D39*10039*100</f>
        <v>0</v>
      </c>
      <c r="J16" s="124"/>
      <c r="K16" s="128">
        <f t="shared" si="6"/>
        <v>0</v>
      </c>
      <c r="L16" s="124"/>
      <c r="M16" s="128">
        <f t="shared" si="1"/>
        <v>0</v>
      </c>
      <c r="N16" s="124"/>
      <c r="O16" s="128">
        <f t="shared" si="2"/>
        <v>0</v>
      </c>
      <c r="P16" s="124"/>
      <c r="Q16" s="129">
        <f t="shared" si="3"/>
        <v>0</v>
      </c>
      <c r="R16" s="124"/>
      <c r="S16" s="128">
        <f t="shared" si="4"/>
        <v>0</v>
      </c>
      <c r="T16" s="124"/>
      <c r="U16" s="118">
        <f t="shared" si="5"/>
        <v>0</v>
      </c>
    </row>
    <row r="17" spans="2:21" ht="15.75" thickBot="1">
      <c r="B17" s="85" t="s">
        <v>152</v>
      </c>
      <c r="C17" s="127" t="s">
        <v>200</v>
      </c>
      <c r="D17" s="119">
        <f t="shared" si="0"/>
        <v>12755.58</v>
      </c>
      <c r="E17" s="119">
        <f>D17/D39*100</f>
        <v>9.5234379753394771E-2</v>
      </c>
      <c r="F17" s="122">
        <v>12755.58</v>
      </c>
      <c r="G17" s="128">
        <f>F17/D39*100</f>
        <v>9.5234379753394771E-2</v>
      </c>
      <c r="H17" s="124"/>
      <c r="I17" s="128">
        <f>H17/D39*10039*100</f>
        <v>0</v>
      </c>
      <c r="J17" s="124"/>
      <c r="K17" s="128">
        <f t="shared" si="6"/>
        <v>0</v>
      </c>
      <c r="L17" s="124"/>
      <c r="M17" s="128">
        <f t="shared" si="1"/>
        <v>0</v>
      </c>
      <c r="N17" s="124"/>
      <c r="O17" s="128">
        <f t="shared" si="2"/>
        <v>0</v>
      </c>
      <c r="P17" s="124"/>
      <c r="Q17" s="129">
        <f t="shared" si="3"/>
        <v>0</v>
      </c>
      <c r="R17" s="124"/>
      <c r="S17" s="128">
        <f t="shared" si="4"/>
        <v>0</v>
      </c>
      <c r="T17" s="124"/>
      <c r="U17" s="118">
        <f t="shared" si="5"/>
        <v>0</v>
      </c>
    </row>
    <row r="18" spans="2:21" ht="15.75" thickBot="1">
      <c r="B18" s="85" t="s">
        <v>153</v>
      </c>
      <c r="C18" s="127" t="s">
        <v>201</v>
      </c>
      <c r="D18" s="119">
        <f t="shared" si="0"/>
        <v>0</v>
      </c>
      <c r="E18" s="119">
        <f>D18/D39*100</f>
        <v>0</v>
      </c>
      <c r="F18" s="122"/>
      <c r="G18" s="128">
        <f>F18/D39*100</f>
        <v>0</v>
      </c>
      <c r="H18" s="124"/>
      <c r="I18" s="128">
        <f>H18/D39*10039*100</f>
        <v>0</v>
      </c>
      <c r="J18" s="124"/>
      <c r="K18" s="128">
        <f t="shared" si="6"/>
        <v>0</v>
      </c>
      <c r="L18" s="124"/>
      <c r="M18" s="128">
        <f t="shared" si="1"/>
        <v>0</v>
      </c>
      <c r="N18" s="124"/>
      <c r="O18" s="128">
        <f t="shared" si="2"/>
        <v>0</v>
      </c>
      <c r="P18" s="124"/>
      <c r="Q18" s="129">
        <f t="shared" si="3"/>
        <v>0</v>
      </c>
      <c r="R18" s="124"/>
      <c r="S18" s="128">
        <f t="shared" si="4"/>
        <v>0</v>
      </c>
      <c r="T18" s="124"/>
      <c r="U18" s="118">
        <f t="shared" si="5"/>
        <v>0</v>
      </c>
    </row>
    <row r="19" spans="2:21" ht="15.75" thickBot="1">
      <c r="B19" s="85" t="s">
        <v>154</v>
      </c>
      <c r="C19" s="127" t="s">
        <v>202</v>
      </c>
      <c r="D19" s="119">
        <f t="shared" si="0"/>
        <v>0</v>
      </c>
      <c r="E19" s="119">
        <f>D19/D39*100</f>
        <v>0</v>
      </c>
      <c r="F19" s="122"/>
      <c r="G19" s="128">
        <f>F19/D39*100</f>
        <v>0</v>
      </c>
      <c r="H19" s="124"/>
      <c r="I19" s="128">
        <f>H19/D39*100</f>
        <v>0</v>
      </c>
      <c r="J19" s="124"/>
      <c r="K19" s="128">
        <f t="shared" si="6"/>
        <v>0</v>
      </c>
      <c r="L19" s="124"/>
      <c r="M19" s="128">
        <f t="shared" si="1"/>
        <v>0</v>
      </c>
      <c r="N19" s="124"/>
      <c r="O19" s="128">
        <f t="shared" si="2"/>
        <v>0</v>
      </c>
      <c r="P19" s="124"/>
      <c r="Q19" s="129">
        <f t="shared" si="3"/>
        <v>0</v>
      </c>
      <c r="R19" s="124"/>
      <c r="S19" s="128">
        <f t="shared" si="4"/>
        <v>0</v>
      </c>
      <c r="T19" s="124"/>
      <c r="U19" s="118">
        <f t="shared" si="5"/>
        <v>0</v>
      </c>
    </row>
    <row r="20" spans="2:21" ht="15.75" thickBot="1">
      <c r="B20" s="85" t="s">
        <v>155</v>
      </c>
      <c r="C20" s="127" t="s">
        <v>29</v>
      </c>
      <c r="D20" s="119">
        <f t="shared" si="0"/>
        <v>1873676.4700000002</v>
      </c>
      <c r="E20" s="119">
        <f>D20/D39*100</f>
        <v>13.989047654358341</v>
      </c>
      <c r="F20" s="122">
        <v>379381.11</v>
      </c>
      <c r="G20" s="128">
        <f>F20/D39*100</f>
        <v>2.8324956372822272</v>
      </c>
      <c r="H20" s="124"/>
      <c r="I20" s="128">
        <f>H20/D39*100</f>
        <v>0</v>
      </c>
      <c r="J20" s="124"/>
      <c r="K20" s="128">
        <f t="shared" si="6"/>
        <v>0</v>
      </c>
      <c r="L20" s="124"/>
      <c r="M20" s="128">
        <f t="shared" si="1"/>
        <v>0</v>
      </c>
      <c r="N20" s="124"/>
      <c r="O20" s="128">
        <f t="shared" si="2"/>
        <v>0</v>
      </c>
      <c r="P20" s="124">
        <v>1494295.36</v>
      </c>
      <c r="Q20" s="129">
        <f t="shared" si="3"/>
        <v>11.156552017076114</v>
      </c>
      <c r="R20" s="124"/>
      <c r="S20" s="128">
        <f t="shared" si="4"/>
        <v>0</v>
      </c>
      <c r="T20" s="124"/>
      <c r="U20" s="118">
        <f t="shared" si="5"/>
        <v>0</v>
      </c>
    </row>
    <row r="21" spans="2:21" ht="26.25" customHeight="1" thickBot="1">
      <c r="B21" s="83" t="s">
        <v>156</v>
      </c>
      <c r="C21" s="127" t="s">
        <v>67</v>
      </c>
      <c r="D21" s="119">
        <f t="shared" si="0"/>
        <v>0</v>
      </c>
      <c r="E21" s="119">
        <f>D21/D39*100</f>
        <v>0</v>
      </c>
      <c r="F21" s="122"/>
      <c r="G21" s="128">
        <f>F21/D39*100</f>
        <v>0</v>
      </c>
      <c r="H21" s="124"/>
      <c r="I21" s="128">
        <f>H21/D39*100</f>
        <v>0</v>
      </c>
      <c r="J21" s="124"/>
      <c r="K21" s="128">
        <f t="shared" si="6"/>
        <v>0</v>
      </c>
      <c r="L21" s="124"/>
      <c r="M21" s="128">
        <f t="shared" si="1"/>
        <v>0</v>
      </c>
      <c r="N21" s="124"/>
      <c r="O21" s="128">
        <f t="shared" si="2"/>
        <v>0</v>
      </c>
      <c r="P21" s="124"/>
      <c r="Q21" s="129">
        <f t="shared" si="3"/>
        <v>0</v>
      </c>
      <c r="R21" s="124"/>
      <c r="S21" s="128">
        <f t="shared" si="4"/>
        <v>0</v>
      </c>
      <c r="T21" s="124"/>
      <c r="U21" s="118">
        <f t="shared" si="5"/>
        <v>0</v>
      </c>
    </row>
    <row r="22" spans="2:21" ht="29.25" customHeight="1" thickBot="1">
      <c r="B22" s="83" t="s">
        <v>157</v>
      </c>
      <c r="C22" s="127" t="s">
        <v>69</v>
      </c>
      <c r="D22" s="119">
        <f t="shared" si="0"/>
        <v>0</v>
      </c>
      <c r="E22" s="119">
        <f>D22/D39*100</f>
        <v>0</v>
      </c>
      <c r="F22" s="122"/>
      <c r="G22" s="128">
        <f>F22/D39*100</f>
        <v>0</v>
      </c>
      <c r="H22" s="124"/>
      <c r="I22" s="128">
        <f>H22/D39*100</f>
        <v>0</v>
      </c>
      <c r="J22" s="124"/>
      <c r="K22" s="128">
        <f t="shared" si="6"/>
        <v>0</v>
      </c>
      <c r="L22" s="124"/>
      <c r="M22" s="128">
        <f t="shared" si="1"/>
        <v>0</v>
      </c>
      <c r="N22" s="124"/>
      <c r="O22" s="128">
        <f t="shared" si="2"/>
        <v>0</v>
      </c>
      <c r="P22" s="124"/>
      <c r="Q22" s="129">
        <f t="shared" si="3"/>
        <v>0</v>
      </c>
      <c r="R22" s="124"/>
      <c r="S22" s="128">
        <f t="shared" si="4"/>
        <v>0</v>
      </c>
      <c r="T22" s="124"/>
      <c r="U22" s="118">
        <f t="shared" si="5"/>
        <v>0</v>
      </c>
    </row>
    <row r="23" spans="2:21" ht="15" customHeight="1" thickBot="1">
      <c r="B23" s="83" t="s">
        <v>158</v>
      </c>
      <c r="C23" s="127" t="s">
        <v>73</v>
      </c>
      <c r="D23" s="119">
        <f t="shared" si="0"/>
        <v>0</v>
      </c>
      <c r="E23" s="119">
        <f>D23/D39*100</f>
        <v>0</v>
      </c>
      <c r="F23" s="122"/>
      <c r="G23" s="128">
        <f>F23/D39*100</f>
        <v>0</v>
      </c>
      <c r="H23" s="124"/>
      <c r="I23" s="128">
        <f>H23/D39*100</f>
        <v>0</v>
      </c>
      <c r="J23" s="124"/>
      <c r="K23" s="128">
        <f t="shared" si="6"/>
        <v>0</v>
      </c>
      <c r="L23" s="124"/>
      <c r="M23" s="128">
        <f t="shared" si="1"/>
        <v>0</v>
      </c>
      <c r="N23" s="124"/>
      <c r="O23" s="128">
        <f t="shared" si="2"/>
        <v>0</v>
      </c>
      <c r="P23" s="124"/>
      <c r="Q23" s="129">
        <f t="shared" si="3"/>
        <v>0</v>
      </c>
      <c r="R23" s="124"/>
      <c r="S23" s="128">
        <f t="shared" si="4"/>
        <v>0</v>
      </c>
      <c r="T23" s="124"/>
      <c r="U23" s="118">
        <f t="shared" si="5"/>
        <v>0</v>
      </c>
    </row>
    <row r="24" spans="2:21" ht="68.25" customHeight="1" thickBot="1">
      <c r="B24" s="83" t="s">
        <v>159</v>
      </c>
      <c r="C24" s="127" t="s">
        <v>75</v>
      </c>
      <c r="D24" s="119">
        <f t="shared" si="0"/>
        <v>85932.01</v>
      </c>
      <c r="E24" s="119">
        <f>D24/D39*100</f>
        <v>0.64157660202926992</v>
      </c>
      <c r="F24" s="124">
        <f>SUM(F25:F32)</f>
        <v>85303.18</v>
      </c>
      <c r="G24" s="128">
        <f>F24/D39*100</f>
        <v>0.63688169713115272</v>
      </c>
      <c r="H24" s="124">
        <f>SUM(H25:H32)</f>
        <v>0</v>
      </c>
      <c r="I24" s="128">
        <f>H24/D39*100</f>
        <v>0</v>
      </c>
      <c r="J24" s="124"/>
      <c r="K24" s="128">
        <f t="shared" si="6"/>
        <v>0</v>
      </c>
      <c r="L24" s="124"/>
      <c r="M24" s="128">
        <f t="shared" si="1"/>
        <v>0</v>
      </c>
      <c r="N24" s="124"/>
      <c r="O24" s="128">
        <f t="shared" si="2"/>
        <v>0</v>
      </c>
      <c r="P24" s="124">
        <f>SUM(P25:P32)</f>
        <v>628.83000000000004</v>
      </c>
      <c r="Q24" s="129">
        <f t="shared" si="3"/>
        <v>4.6949048981173129E-3</v>
      </c>
      <c r="R24" s="124"/>
      <c r="S24" s="128">
        <f t="shared" si="4"/>
        <v>0</v>
      </c>
      <c r="T24" s="124"/>
      <c r="U24" s="118">
        <f t="shared" si="5"/>
        <v>0</v>
      </c>
    </row>
    <row r="25" spans="2:21" ht="27" thickBot="1">
      <c r="B25" s="85" t="s">
        <v>160</v>
      </c>
      <c r="C25" s="127"/>
      <c r="D25" s="119">
        <f t="shared" si="0"/>
        <v>0</v>
      </c>
      <c r="E25" s="119">
        <f>D25/D39*100</f>
        <v>0</v>
      </c>
      <c r="F25" s="122"/>
      <c r="G25" s="128">
        <f>F25/D39*100</f>
        <v>0</v>
      </c>
      <c r="H25" s="124"/>
      <c r="I25" s="128">
        <f>H25/D39*100</f>
        <v>0</v>
      </c>
      <c r="J25" s="124"/>
      <c r="K25" s="128">
        <f t="shared" si="6"/>
        <v>0</v>
      </c>
      <c r="L25" s="124"/>
      <c r="M25" s="128">
        <f t="shared" si="1"/>
        <v>0</v>
      </c>
      <c r="N25" s="124"/>
      <c r="O25" s="128">
        <f t="shared" si="2"/>
        <v>0</v>
      </c>
      <c r="P25" s="124"/>
      <c r="Q25" s="129">
        <f t="shared" si="3"/>
        <v>0</v>
      </c>
      <c r="R25" s="124"/>
      <c r="S25" s="128">
        <f t="shared" si="4"/>
        <v>0</v>
      </c>
      <c r="T25" s="124"/>
      <c r="U25" s="118">
        <f t="shared" si="5"/>
        <v>0</v>
      </c>
    </row>
    <row r="26" spans="2:21" ht="27" thickBot="1">
      <c r="B26" s="85" t="s">
        <v>161</v>
      </c>
      <c r="C26" s="127"/>
      <c r="D26" s="119">
        <f t="shared" si="0"/>
        <v>0</v>
      </c>
      <c r="E26" s="119">
        <f>D26/D39*100</f>
        <v>0</v>
      </c>
      <c r="F26" s="122"/>
      <c r="G26" s="128">
        <f>F26/D39*100</f>
        <v>0</v>
      </c>
      <c r="H26" s="124"/>
      <c r="I26" s="128">
        <f>H26/D39*100</f>
        <v>0</v>
      </c>
      <c r="J26" s="124"/>
      <c r="K26" s="128">
        <f t="shared" si="6"/>
        <v>0</v>
      </c>
      <c r="L26" s="124"/>
      <c r="M26" s="128">
        <f t="shared" si="1"/>
        <v>0</v>
      </c>
      <c r="N26" s="124"/>
      <c r="O26" s="128">
        <f t="shared" si="2"/>
        <v>0</v>
      </c>
      <c r="P26" s="124"/>
      <c r="Q26" s="129">
        <f t="shared" si="3"/>
        <v>0</v>
      </c>
      <c r="R26" s="124"/>
      <c r="S26" s="128">
        <f t="shared" si="4"/>
        <v>0</v>
      </c>
      <c r="T26" s="124"/>
      <c r="U26" s="118">
        <f t="shared" si="5"/>
        <v>0</v>
      </c>
    </row>
    <row r="27" spans="2:21" ht="27" thickBot="1">
      <c r="B27" s="85" t="s">
        <v>162</v>
      </c>
      <c r="C27" s="127"/>
      <c r="D27" s="119">
        <f t="shared" si="0"/>
        <v>3200</v>
      </c>
      <c r="E27" s="119">
        <f>D27/D39*100</f>
        <v>2.389150593002147E-2</v>
      </c>
      <c r="F27" s="122">
        <v>3200</v>
      </c>
      <c r="G27" s="128">
        <f>F27/D39*100</f>
        <v>2.389150593002147E-2</v>
      </c>
      <c r="H27" s="124"/>
      <c r="I27" s="128">
        <f>H27/D39*100</f>
        <v>0</v>
      </c>
      <c r="J27" s="124"/>
      <c r="K27" s="128">
        <f t="shared" si="6"/>
        <v>0</v>
      </c>
      <c r="L27" s="124"/>
      <c r="M27" s="128">
        <f t="shared" si="1"/>
        <v>0</v>
      </c>
      <c r="N27" s="124"/>
      <c r="O27" s="128">
        <f t="shared" si="2"/>
        <v>0</v>
      </c>
      <c r="P27" s="124"/>
      <c r="Q27" s="129">
        <f t="shared" si="3"/>
        <v>0</v>
      </c>
      <c r="R27" s="124"/>
      <c r="S27" s="128">
        <f t="shared" si="4"/>
        <v>0</v>
      </c>
      <c r="T27" s="124"/>
      <c r="U27" s="118">
        <f t="shared" si="5"/>
        <v>0</v>
      </c>
    </row>
    <row r="28" spans="2:21" ht="15.75" thickBot="1">
      <c r="B28" s="85" t="s">
        <v>163</v>
      </c>
      <c r="C28" s="127"/>
      <c r="D28" s="119">
        <f t="shared" si="0"/>
        <v>82000</v>
      </c>
      <c r="E28" s="119">
        <f>D28/D39*100</f>
        <v>0.61221983945680014</v>
      </c>
      <c r="F28" s="122">
        <v>82000</v>
      </c>
      <c r="G28" s="128">
        <f>F28/D39*100</f>
        <v>0.61221983945680014</v>
      </c>
      <c r="H28" s="124"/>
      <c r="I28" s="128">
        <f>H28/D39*100</f>
        <v>0</v>
      </c>
      <c r="J28" s="124"/>
      <c r="K28" s="128">
        <f t="shared" si="6"/>
        <v>0</v>
      </c>
      <c r="L28" s="124"/>
      <c r="M28" s="128">
        <f t="shared" si="1"/>
        <v>0</v>
      </c>
      <c r="N28" s="124"/>
      <c r="O28" s="128">
        <f t="shared" si="2"/>
        <v>0</v>
      </c>
      <c r="P28" s="124"/>
      <c r="Q28" s="129">
        <f t="shared" si="3"/>
        <v>0</v>
      </c>
      <c r="R28" s="124"/>
      <c r="S28" s="128">
        <f t="shared" si="4"/>
        <v>0</v>
      </c>
      <c r="T28" s="124"/>
      <c r="U28" s="118">
        <f t="shared" si="5"/>
        <v>0</v>
      </c>
    </row>
    <row r="29" spans="2:21" ht="15.75" thickBot="1">
      <c r="B29" s="85" t="s">
        <v>164</v>
      </c>
      <c r="C29" s="127"/>
      <c r="D29" s="119">
        <f t="shared" si="0"/>
        <v>0</v>
      </c>
      <c r="E29" s="119">
        <f>D29/D39*100</f>
        <v>0</v>
      </c>
      <c r="F29" s="122"/>
      <c r="G29" s="128">
        <f>F29/D39*100</f>
        <v>0</v>
      </c>
      <c r="H29" s="124"/>
      <c r="I29" s="128">
        <f>H29/D39*100</f>
        <v>0</v>
      </c>
      <c r="J29" s="124"/>
      <c r="K29" s="128">
        <f t="shared" si="6"/>
        <v>0</v>
      </c>
      <c r="L29" s="124"/>
      <c r="M29" s="128">
        <f t="shared" si="1"/>
        <v>0</v>
      </c>
      <c r="N29" s="124"/>
      <c r="O29" s="128">
        <f t="shared" si="2"/>
        <v>0</v>
      </c>
      <c r="P29" s="124"/>
      <c r="Q29" s="129">
        <f t="shared" si="3"/>
        <v>0</v>
      </c>
      <c r="R29" s="124"/>
      <c r="S29" s="128">
        <f t="shared" si="4"/>
        <v>0</v>
      </c>
      <c r="T29" s="124"/>
      <c r="U29" s="118">
        <f t="shared" si="5"/>
        <v>0</v>
      </c>
    </row>
    <row r="30" spans="2:21" ht="15.75" thickBot="1">
      <c r="B30" s="85" t="s">
        <v>165</v>
      </c>
      <c r="C30" s="127"/>
      <c r="D30" s="119">
        <f t="shared" si="0"/>
        <v>0</v>
      </c>
      <c r="E30" s="119">
        <f>D30/D39*100</f>
        <v>0</v>
      </c>
      <c r="F30" s="122"/>
      <c r="G30" s="128">
        <f>F30/D39*100</f>
        <v>0</v>
      </c>
      <c r="H30" s="124"/>
      <c r="I30" s="128">
        <f>H30/D39*100</f>
        <v>0</v>
      </c>
      <c r="J30" s="124"/>
      <c r="K30" s="128">
        <f t="shared" si="6"/>
        <v>0</v>
      </c>
      <c r="L30" s="124"/>
      <c r="M30" s="128">
        <f t="shared" si="1"/>
        <v>0</v>
      </c>
      <c r="N30" s="124"/>
      <c r="O30" s="128">
        <f t="shared" si="2"/>
        <v>0</v>
      </c>
      <c r="P30" s="124"/>
      <c r="Q30" s="129">
        <f t="shared" si="3"/>
        <v>0</v>
      </c>
      <c r="R30" s="124"/>
      <c r="S30" s="128">
        <f t="shared" si="4"/>
        <v>0</v>
      </c>
      <c r="T30" s="124"/>
      <c r="U30" s="118">
        <f t="shared" si="5"/>
        <v>0</v>
      </c>
    </row>
    <row r="31" spans="2:21" ht="15.75" thickBot="1">
      <c r="B31" s="85" t="s">
        <v>166</v>
      </c>
      <c r="C31" s="127" t="s">
        <v>207</v>
      </c>
      <c r="D31" s="119">
        <f t="shared" si="0"/>
        <v>0</v>
      </c>
      <c r="E31" s="119">
        <f>D31/D39*100</f>
        <v>0</v>
      </c>
      <c r="F31" s="122"/>
      <c r="G31" s="128">
        <f>F31/D39*100</f>
        <v>0</v>
      </c>
      <c r="H31" s="124"/>
      <c r="I31" s="128">
        <f>H31/D39*100</f>
        <v>0</v>
      </c>
      <c r="J31" s="124"/>
      <c r="K31" s="128">
        <f t="shared" si="6"/>
        <v>0</v>
      </c>
      <c r="L31" s="124"/>
      <c r="M31" s="128">
        <f t="shared" si="1"/>
        <v>0</v>
      </c>
      <c r="N31" s="124"/>
      <c r="O31" s="128">
        <f t="shared" si="2"/>
        <v>0</v>
      </c>
      <c r="P31" s="124"/>
      <c r="Q31" s="129">
        <f t="shared" si="3"/>
        <v>0</v>
      </c>
      <c r="R31" s="124"/>
      <c r="S31" s="128">
        <f t="shared" si="4"/>
        <v>0</v>
      </c>
      <c r="T31" s="124"/>
      <c r="U31" s="118">
        <f t="shared" si="5"/>
        <v>0</v>
      </c>
    </row>
    <row r="32" spans="2:21" ht="28.5" customHeight="1" thickBot="1">
      <c r="B32" s="125" t="s">
        <v>167</v>
      </c>
      <c r="C32" s="127" t="s">
        <v>206</v>
      </c>
      <c r="D32" s="119">
        <f t="shared" si="0"/>
        <v>732.01</v>
      </c>
      <c r="E32" s="119">
        <f>D32/D39*100</f>
        <v>5.4652566424484425E-3</v>
      </c>
      <c r="F32" s="122">
        <v>103.18</v>
      </c>
      <c r="G32" s="128">
        <f>F32/D39*100</f>
        <v>7.7035174433112978E-4</v>
      </c>
      <c r="H32" s="124"/>
      <c r="I32" s="128">
        <f>H32/D39*100</f>
        <v>0</v>
      </c>
      <c r="J32" s="124"/>
      <c r="K32" s="128">
        <f t="shared" si="6"/>
        <v>0</v>
      </c>
      <c r="L32" s="124"/>
      <c r="M32" s="128">
        <f t="shared" si="1"/>
        <v>0</v>
      </c>
      <c r="N32" s="124"/>
      <c r="O32" s="128">
        <f t="shared" si="2"/>
        <v>0</v>
      </c>
      <c r="P32" s="124">
        <v>628.83000000000004</v>
      </c>
      <c r="Q32" s="129">
        <f t="shared" si="3"/>
        <v>4.6949048981173129E-3</v>
      </c>
      <c r="R32" s="124"/>
      <c r="S32" s="128">
        <f t="shared" si="4"/>
        <v>0</v>
      </c>
      <c r="T32" s="124"/>
      <c r="U32" s="118">
        <f t="shared" si="5"/>
        <v>0</v>
      </c>
    </row>
    <row r="33" spans="2:21" ht="27" customHeight="1" thickBot="1">
      <c r="B33" s="83" t="s">
        <v>168</v>
      </c>
      <c r="C33" s="127" t="s">
        <v>77</v>
      </c>
      <c r="D33" s="119">
        <f t="shared" si="0"/>
        <v>0</v>
      </c>
      <c r="E33" s="119">
        <f>D33/D39*100</f>
        <v>0</v>
      </c>
      <c r="F33" s="122"/>
      <c r="G33" s="128">
        <f>F33/D39*100</f>
        <v>0</v>
      </c>
      <c r="H33" s="124"/>
      <c r="I33" s="128">
        <f>H33/D39*100</f>
        <v>0</v>
      </c>
      <c r="J33" s="124"/>
      <c r="K33" s="128">
        <f t="shared" si="6"/>
        <v>0</v>
      </c>
      <c r="L33" s="124"/>
      <c r="M33" s="128">
        <f t="shared" si="1"/>
        <v>0</v>
      </c>
      <c r="N33" s="124"/>
      <c r="O33" s="128">
        <f t="shared" si="2"/>
        <v>0</v>
      </c>
      <c r="P33" s="124"/>
      <c r="Q33" s="129">
        <f t="shared" si="3"/>
        <v>0</v>
      </c>
      <c r="R33" s="124"/>
      <c r="S33" s="128">
        <f t="shared" si="4"/>
        <v>0</v>
      </c>
      <c r="T33" s="124"/>
      <c r="U33" s="118">
        <f t="shared" si="5"/>
        <v>0</v>
      </c>
    </row>
    <row r="34" spans="2:21" ht="52.5" thickBot="1">
      <c r="B34" s="85" t="s">
        <v>169</v>
      </c>
      <c r="C34" s="127"/>
      <c r="D34" s="119">
        <f t="shared" si="0"/>
        <v>0</v>
      </c>
      <c r="E34" s="119">
        <f>D34/D39*100</f>
        <v>0</v>
      </c>
      <c r="F34" s="122"/>
      <c r="G34" s="128">
        <f>F34/D39*100</f>
        <v>0</v>
      </c>
      <c r="H34" s="124"/>
      <c r="I34" s="128">
        <f>H34/D39*100</f>
        <v>0</v>
      </c>
      <c r="J34" s="124"/>
      <c r="K34" s="128">
        <f t="shared" si="6"/>
        <v>0</v>
      </c>
      <c r="L34" s="124"/>
      <c r="M34" s="128">
        <f t="shared" si="1"/>
        <v>0</v>
      </c>
      <c r="N34" s="124"/>
      <c r="O34" s="128">
        <f t="shared" si="2"/>
        <v>0</v>
      </c>
      <c r="P34" s="124"/>
      <c r="Q34" s="129">
        <f t="shared" si="3"/>
        <v>0</v>
      </c>
      <c r="R34" s="124"/>
      <c r="S34" s="128">
        <f t="shared" si="4"/>
        <v>0</v>
      </c>
      <c r="T34" s="124"/>
      <c r="U34" s="118">
        <f t="shared" si="5"/>
        <v>0</v>
      </c>
    </row>
    <row r="35" spans="2:21" ht="28.5" customHeight="1" thickBot="1">
      <c r="B35" s="85" t="s">
        <v>170</v>
      </c>
      <c r="C35" s="127"/>
      <c r="D35" s="119">
        <f t="shared" si="0"/>
        <v>0</v>
      </c>
      <c r="E35" s="119">
        <f>D35/D39*100</f>
        <v>0</v>
      </c>
      <c r="F35" s="122"/>
      <c r="G35" s="128">
        <f>F35/D39*100</f>
        <v>0</v>
      </c>
      <c r="H35" s="124"/>
      <c r="I35" s="128">
        <f>H35/D39*100</f>
        <v>0</v>
      </c>
      <c r="J35" s="124"/>
      <c r="K35" s="128">
        <f t="shared" si="6"/>
        <v>0</v>
      </c>
      <c r="L35" s="124"/>
      <c r="M35" s="128">
        <f t="shared" si="1"/>
        <v>0</v>
      </c>
      <c r="N35" s="124"/>
      <c r="O35" s="128">
        <f t="shared" si="2"/>
        <v>0</v>
      </c>
      <c r="P35" s="124"/>
      <c r="Q35" s="129">
        <f t="shared" si="3"/>
        <v>0</v>
      </c>
      <c r="R35" s="124"/>
      <c r="S35" s="128">
        <f t="shared" si="4"/>
        <v>0</v>
      </c>
      <c r="T35" s="124"/>
      <c r="U35" s="118">
        <f t="shared" si="5"/>
        <v>0</v>
      </c>
    </row>
    <row r="36" spans="2:21" ht="15.75" thickBot="1">
      <c r="B36" s="83" t="s">
        <v>171</v>
      </c>
      <c r="C36" s="127" t="s">
        <v>86</v>
      </c>
      <c r="D36" s="119">
        <f t="shared" si="0"/>
        <v>0</v>
      </c>
      <c r="E36" s="119">
        <f>D36/D39*100</f>
        <v>0</v>
      </c>
      <c r="F36" s="122"/>
      <c r="G36" s="128">
        <f>F36/D39*100</f>
        <v>0</v>
      </c>
      <c r="H36" s="124"/>
      <c r="I36" s="128">
        <f>H36/D39*100</f>
        <v>0</v>
      </c>
      <c r="J36" s="124"/>
      <c r="K36" s="128">
        <f t="shared" si="6"/>
        <v>0</v>
      </c>
      <c r="L36" s="124"/>
      <c r="M36" s="128">
        <f t="shared" si="1"/>
        <v>0</v>
      </c>
      <c r="N36" s="124"/>
      <c r="O36" s="128">
        <f t="shared" si="2"/>
        <v>0</v>
      </c>
      <c r="P36" s="124"/>
      <c r="Q36" s="129">
        <f t="shared" si="3"/>
        <v>0</v>
      </c>
      <c r="R36" s="124"/>
      <c r="S36" s="128">
        <f t="shared" si="4"/>
        <v>0</v>
      </c>
      <c r="T36" s="124"/>
      <c r="U36" s="118">
        <f t="shared" si="5"/>
        <v>0</v>
      </c>
    </row>
    <row r="37" spans="2:21" ht="39.75" customHeight="1" thickBot="1">
      <c r="B37" s="85" t="s">
        <v>172</v>
      </c>
      <c r="C37" s="127"/>
      <c r="D37" s="119">
        <f t="shared" si="0"/>
        <v>0</v>
      </c>
      <c r="E37" s="119">
        <f>D37/D39*100</f>
        <v>0</v>
      </c>
      <c r="F37" s="123"/>
      <c r="G37" s="128">
        <f>F37/D39*100</f>
        <v>0</v>
      </c>
      <c r="H37" s="124"/>
      <c r="I37" s="128">
        <f>H37/D39*100</f>
        <v>0</v>
      </c>
      <c r="J37" s="124"/>
      <c r="K37" s="128">
        <f t="shared" si="6"/>
        <v>0</v>
      </c>
      <c r="L37" s="124"/>
      <c r="M37" s="128">
        <f t="shared" si="1"/>
        <v>0</v>
      </c>
      <c r="N37" s="124"/>
      <c r="O37" s="128">
        <f t="shared" si="2"/>
        <v>0</v>
      </c>
      <c r="P37" s="124"/>
      <c r="Q37" s="129">
        <f t="shared" si="3"/>
        <v>0</v>
      </c>
      <c r="R37" s="124"/>
      <c r="S37" s="128">
        <f t="shared" si="4"/>
        <v>0</v>
      </c>
      <c r="T37" s="124"/>
      <c r="U37" s="118">
        <f t="shared" si="5"/>
        <v>0</v>
      </c>
    </row>
    <row r="38" spans="2:21" ht="27" customHeight="1">
      <c r="B38" s="84" t="s">
        <v>173</v>
      </c>
      <c r="C38" s="127"/>
      <c r="D38" s="119">
        <f t="shared" si="0"/>
        <v>0</v>
      </c>
      <c r="E38" s="119">
        <f>D38/D39*100</f>
        <v>0</v>
      </c>
      <c r="F38" s="123"/>
      <c r="G38" s="128">
        <f>F38/D39*100</f>
        <v>0</v>
      </c>
      <c r="H38" s="124"/>
      <c r="I38" s="128">
        <f>H38/D39*100</f>
        <v>0</v>
      </c>
      <c r="J38" s="124"/>
      <c r="K38" s="128">
        <f t="shared" si="6"/>
        <v>0</v>
      </c>
      <c r="L38" s="124"/>
      <c r="M38" s="128">
        <f t="shared" si="1"/>
        <v>0</v>
      </c>
      <c r="N38" s="124"/>
      <c r="O38" s="128">
        <f t="shared" si="2"/>
        <v>0</v>
      </c>
      <c r="P38" s="124"/>
      <c r="Q38" s="129">
        <f t="shared" si="3"/>
        <v>0</v>
      </c>
      <c r="R38" s="124"/>
      <c r="S38" s="128">
        <f t="shared" si="4"/>
        <v>0</v>
      </c>
      <c r="T38" s="124"/>
      <c r="U38" s="118">
        <f t="shared" si="5"/>
        <v>0</v>
      </c>
    </row>
    <row r="39" spans="2:21" ht="29.45" customHeight="1" thickBot="1">
      <c r="B39" s="126" t="s">
        <v>35</v>
      </c>
      <c r="C39" s="130">
        <v>9000</v>
      </c>
      <c r="D39" s="131">
        <f>D8+D9+D10+D21+D22+D23+D24+D33+D36</f>
        <v>13393881.529999999</v>
      </c>
      <c r="E39" s="132" t="s">
        <v>203</v>
      </c>
      <c r="F39" s="131">
        <f>F8+F9+F10+F21+F22+F23+F24+F33+F36</f>
        <v>11898957.34</v>
      </c>
      <c r="G39" s="133" t="s">
        <v>2</v>
      </c>
      <c r="H39" s="131">
        <f>H8+H9+H10+H21+H22+H23+H24+H33+H36</f>
        <v>0</v>
      </c>
      <c r="I39" s="133" t="s">
        <v>2</v>
      </c>
      <c r="J39" s="131">
        <f>J8+J9+J10+J21+J22+J23+J24+J33+J36</f>
        <v>0</v>
      </c>
      <c r="K39" s="133" t="s">
        <v>2</v>
      </c>
      <c r="L39" s="131">
        <f>L8+L9+L10+L21+L22+L23+L24+L33+L36</f>
        <v>0</v>
      </c>
      <c r="M39" s="133" t="s">
        <v>2</v>
      </c>
      <c r="N39" s="131">
        <f>N8+N9+N10+N21+N22+N23+N24+N33+N36</f>
        <v>0</v>
      </c>
      <c r="O39" s="133" t="s">
        <v>2</v>
      </c>
      <c r="P39" s="131">
        <f>P8+P9+P10+P21+P22+P23+P24+P33+P36</f>
        <v>1494924.1900000002</v>
      </c>
      <c r="Q39" s="133" t="s">
        <v>2</v>
      </c>
      <c r="R39" s="131">
        <f>R8+R9+R10+R21+R22+R23+R24+R33+R36</f>
        <v>0</v>
      </c>
      <c r="S39" s="133" t="s">
        <v>2</v>
      </c>
      <c r="T39" s="131">
        <f>T8+T9+T10+T21+T22+T23+T24+T33+T36</f>
        <v>0</v>
      </c>
      <c r="U39" s="120" t="s">
        <v>2</v>
      </c>
    </row>
    <row r="41" spans="2:21" ht="39" customHeight="1">
      <c r="B41" s="175" t="s">
        <v>43</v>
      </c>
      <c r="C41" s="175"/>
      <c r="D41" s="42"/>
      <c r="E41" s="42"/>
      <c r="F41" s="43"/>
      <c r="G41" s="43"/>
      <c r="H41" s="29"/>
      <c r="I41" s="29"/>
      <c r="J41" s="40"/>
      <c r="K41" s="28" t="s">
        <v>217</v>
      </c>
    </row>
    <row r="42" spans="2:21" ht="15" customHeight="1">
      <c r="B42" s="41"/>
      <c r="C42" s="86"/>
      <c r="D42" s="174" t="s">
        <v>38</v>
      </c>
      <c r="E42" s="174"/>
      <c r="F42" s="174"/>
      <c r="G42" s="31"/>
      <c r="H42" s="27"/>
      <c r="I42" s="27"/>
      <c r="J42" s="174" t="s">
        <v>39</v>
      </c>
      <c r="K42" s="174"/>
      <c r="L42" s="174"/>
    </row>
    <row r="43" spans="2:21">
      <c r="B43" s="41" t="s">
        <v>40</v>
      </c>
      <c r="C43" s="87"/>
      <c r="D43" s="88"/>
      <c r="E43" s="88"/>
      <c r="F43" s="88"/>
      <c r="G43" s="26"/>
      <c r="H43" s="44"/>
      <c r="I43" s="44"/>
      <c r="J43" s="40"/>
      <c r="K43" s="40"/>
      <c r="L43" s="40"/>
    </row>
    <row r="44" spans="2:21" ht="15" customHeight="1">
      <c r="B44" s="26"/>
      <c r="C44" s="86"/>
      <c r="D44" s="174" t="s">
        <v>38</v>
      </c>
      <c r="E44" s="174"/>
      <c r="F44" s="174"/>
      <c r="G44" s="31"/>
      <c r="H44" s="27"/>
      <c r="I44" s="27"/>
      <c r="J44" s="174" t="s">
        <v>41</v>
      </c>
      <c r="K44" s="174"/>
      <c r="L44" s="174"/>
    </row>
    <row r="45" spans="2:21">
      <c r="B45" s="41" t="s">
        <v>42</v>
      </c>
      <c r="C45" s="89"/>
      <c r="D45" s="43"/>
      <c r="E45" s="43"/>
      <c r="F45" s="43"/>
      <c r="G45" s="43"/>
      <c r="H45" s="1"/>
      <c r="I45" s="1"/>
      <c r="J45" s="1"/>
    </row>
  </sheetData>
  <customSheetViews>
    <customSheetView guid="{E21E336C-D254-42B8-B7A4-6CFA1DC5B156}" scale="90" showPageBreaks="1" showGridLines="0" fitToPage="1" printArea="1">
      <pane xSplit="3" ySplit="7" topLeftCell="D8" activePane="bottomRight" state="frozen"/>
      <selection pane="bottomRight" activeCell="F8" sqref="F8"/>
      <pageMargins left="0.70866141732283472" right="0.39370078740157483" top="0" bottom="0.39370078740157483" header="0.15748031496062992" footer="0"/>
      <pageSetup paperSize="9" scale="31" firstPageNumber="3" fitToHeight="0" orientation="landscape" useFirstPageNumber="1" r:id="rId1"/>
    </customSheetView>
  </customSheetViews>
  <mergeCells count="26">
    <mergeCell ref="B41:C41"/>
    <mergeCell ref="F4:F6"/>
    <mergeCell ref="G4:G6"/>
    <mergeCell ref="H4:H6"/>
    <mergeCell ref="T5:T6"/>
    <mergeCell ref="I4:I6"/>
    <mergeCell ref="D42:F42"/>
    <mergeCell ref="J42:L42"/>
    <mergeCell ref="D44:F44"/>
    <mergeCell ref="J44:L44"/>
    <mergeCell ref="B1:U1"/>
    <mergeCell ref="B3:B6"/>
    <mergeCell ref="C3:C6"/>
    <mergeCell ref="D3:D6"/>
    <mergeCell ref="E3:E6"/>
    <mergeCell ref="F3:U3"/>
    <mergeCell ref="R4:U4"/>
    <mergeCell ref="J5:M5"/>
    <mergeCell ref="R5:R6"/>
    <mergeCell ref="S5:S6"/>
    <mergeCell ref="U5:U6"/>
    <mergeCell ref="J4:M4"/>
    <mergeCell ref="N4:N6"/>
    <mergeCell ref="O4:O6"/>
    <mergeCell ref="P4:P6"/>
    <mergeCell ref="Q4:Q6"/>
  </mergeCells>
  <phoneticPr fontId="0" type="noConversion"/>
  <pageMargins left="0.70866141732283472" right="0.39370078740157483" top="0" bottom="0.39370078740157483" header="0.15748031496062992" footer="0"/>
  <pageSetup paperSize="9" scale="31" firstPageNumber="3" fitToHeight="0" orientation="landscape" useFirstPageNumber="1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  <pageSetUpPr fitToPage="1"/>
  </sheetPr>
  <dimension ref="A1:IV40"/>
  <sheetViews>
    <sheetView topLeftCell="A12" zoomScale="85" zoomScaleNormal="85" workbookViewId="0">
      <selection activeCell="E20" sqref="E20"/>
    </sheetView>
  </sheetViews>
  <sheetFormatPr defaultRowHeight="12.75"/>
  <cols>
    <col min="1" max="1" width="28.85546875" style="3" customWidth="1"/>
    <col min="2" max="2" width="31.5703125" style="3" customWidth="1"/>
    <col min="3" max="3" width="6.42578125" style="2" customWidth="1"/>
    <col min="4" max="12" width="15.7109375" style="2" customWidth="1"/>
    <col min="13" max="13" width="7.140625" style="2" customWidth="1"/>
    <col min="14" max="14" width="16.140625" style="2" customWidth="1"/>
    <col min="15" max="15" width="14.5703125" style="2" customWidth="1"/>
    <col min="16" max="16" width="16.140625" style="2" customWidth="1"/>
    <col min="17" max="17" width="6.28515625" style="2" customWidth="1"/>
    <col min="18" max="18" width="10.5703125" style="2" bestFit="1" customWidth="1"/>
    <col min="19" max="16384" width="9.140625" style="2"/>
  </cols>
  <sheetData>
    <row r="1" spans="1:256" ht="16.5" customHeight="1">
      <c r="A1" s="180" t="s">
        <v>101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1"/>
      <c r="S1" s="181"/>
      <c r="T1" s="181"/>
      <c r="U1" s="181"/>
    </row>
    <row r="2" spans="1:256" ht="15.75" customHeight="1" thickBot="1">
      <c r="A2" s="4"/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  <c r="P2" s="182" t="s">
        <v>10</v>
      </c>
      <c r="Q2" s="183"/>
      <c r="R2" s="34"/>
      <c r="S2" s="34"/>
      <c r="T2" s="34"/>
      <c r="U2" s="34"/>
    </row>
    <row r="3" spans="1:256" ht="15" customHeight="1">
      <c r="A3" s="184" t="s">
        <v>215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35" t="s">
        <v>11</v>
      </c>
      <c r="P3" s="185"/>
      <c r="Q3" s="186"/>
      <c r="R3" s="34"/>
      <c r="S3" s="34"/>
      <c r="T3" s="34"/>
      <c r="U3" s="34"/>
    </row>
    <row r="4" spans="1:256" ht="12.75" customHeight="1">
      <c r="A4" s="25"/>
      <c r="B4" s="25"/>
      <c r="C4" s="25"/>
      <c r="D4" s="25"/>
      <c r="E4" s="25"/>
      <c r="F4" s="25"/>
      <c r="G4" s="25"/>
      <c r="H4" s="5"/>
      <c r="I4" s="5"/>
      <c r="J4" s="5"/>
      <c r="K4" s="16"/>
      <c r="L4" s="16"/>
      <c r="M4" s="16"/>
      <c r="N4" s="16"/>
      <c r="O4" s="35" t="s">
        <v>9</v>
      </c>
      <c r="P4" s="178"/>
      <c r="Q4" s="179"/>
      <c r="R4" s="34"/>
      <c r="S4" s="34"/>
      <c r="T4" s="34"/>
      <c r="U4" s="34"/>
    </row>
    <row r="5" spans="1:256" ht="12.75" customHeight="1">
      <c r="A5" s="25"/>
      <c r="B5" s="25"/>
      <c r="C5" s="25"/>
      <c r="D5" s="25"/>
      <c r="E5" s="25"/>
      <c r="F5" s="25"/>
      <c r="G5" s="25"/>
      <c r="H5" s="5"/>
      <c r="I5" s="5"/>
      <c r="J5" s="5"/>
      <c r="K5" s="17"/>
      <c r="L5" s="17"/>
      <c r="M5" s="17"/>
      <c r="N5" s="17"/>
      <c r="O5" s="37" t="s">
        <v>3</v>
      </c>
      <c r="P5" s="176"/>
      <c r="Q5" s="177"/>
      <c r="R5" s="34"/>
      <c r="S5" s="34"/>
      <c r="T5" s="34"/>
      <c r="U5" s="34"/>
    </row>
    <row r="6" spans="1:256" ht="15" customHeight="1">
      <c r="A6" s="15" t="s">
        <v>7</v>
      </c>
      <c r="B6" s="97" t="s">
        <v>213</v>
      </c>
      <c r="C6" s="7"/>
      <c r="D6" s="7"/>
      <c r="E6" s="7"/>
      <c r="F6" s="7"/>
      <c r="G6" s="7"/>
      <c r="H6" s="7"/>
      <c r="I6" s="18"/>
      <c r="J6" s="18"/>
      <c r="K6" s="18"/>
      <c r="L6" s="18"/>
      <c r="M6" s="18"/>
      <c r="N6" s="18"/>
      <c r="O6" s="37" t="s">
        <v>6</v>
      </c>
      <c r="P6" s="176"/>
      <c r="Q6" s="177"/>
      <c r="R6" s="34"/>
      <c r="S6" s="34"/>
      <c r="T6" s="34"/>
      <c r="U6" s="34"/>
    </row>
    <row r="7" spans="1:256" ht="38.25" customHeight="1">
      <c r="A7" s="15" t="s">
        <v>48</v>
      </c>
      <c r="B7" s="98" t="s">
        <v>214</v>
      </c>
      <c r="C7" s="8"/>
      <c r="D7" s="8"/>
      <c r="E7" s="8"/>
      <c r="F7" s="8"/>
      <c r="G7" s="8"/>
      <c r="H7" s="8"/>
      <c r="I7" s="19"/>
      <c r="J7" s="19"/>
      <c r="K7" s="22"/>
      <c r="L7" s="22"/>
      <c r="M7" s="22"/>
      <c r="N7" s="20"/>
      <c r="O7" s="35" t="s">
        <v>37</v>
      </c>
      <c r="P7" s="178"/>
      <c r="Q7" s="179"/>
      <c r="R7" s="34"/>
      <c r="S7" s="34"/>
      <c r="T7" s="34"/>
      <c r="U7" s="34"/>
    </row>
    <row r="8" spans="1:256" ht="15" customHeight="1">
      <c r="A8" s="15" t="s">
        <v>8</v>
      </c>
      <c r="B8" s="98"/>
      <c r="C8" s="8"/>
      <c r="D8" s="8"/>
      <c r="E8" s="8"/>
      <c r="F8" s="8"/>
      <c r="G8" s="8"/>
      <c r="H8" s="8"/>
      <c r="I8" s="19"/>
      <c r="J8" s="19"/>
      <c r="K8" s="19"/>
      <c r="L8" s="19"/>
      <c r="M8" s="19"/>
      <c r="N8" s="19"/>
      <c r="O8" s="37" t="s">
        <v>4</v>
      </c>
      <c r="P8" s="176"/>
      <c r="Q8" s="177"/>
      <c r="R8" s="34"/>
      <c r="S8" s="34"/>
      <c r="T8" s="34"/>
      <c r="U8" s="34"/>
    </row>
    <row r="9" spans="1:256" ht="15" customHeight="1">
      <c r="A9" s="21" t="s">
        <v>5</v>
      </c>
      <c r="B9" s="21"/>
      <c r="C9" s="4"/>
      <c r="D9" s="4"/>
      <c r="E9" s="4"/>
      <c r="F9" s="4"/>
      <c r="G9" s="4"/>
      <c r="H9" s="5"/>
      <c r="I9" s="5"/>
      <c r="J9" s="5"/>
      <c r="K9" s="5"/>
      <c r="L9" s="5"/>
      <c r="M9" s="5"/>
      <c r="N9" s="5"/>
      <c r="O9" s="6"/>
      <c r="P9" s="187"/>
      <c r="Q9" s="188"/>
      <c r="R9" s="34"/>
      <c r="S9" s="34"/>
      <c r="T9" s="34"/>
      <c r="U9" s="34"/>
    </row>
    <row r="10" spans="1:256" ht="15" customHeight="1" thickBot="1">
      <c r="A10" s="91" t="s">
        <v>53</v>
      </c>
      <c r="B10" s="92"/>
      <c r="C10" s="93"/>
      <c r="D10" s="93"/>
      <c r="E10" s="93"/>
      <c r="F10" s="93"/>
      <c r="G10" s="93"/>
      <c r="H10" s="94"/>
      <c r="I10" s="94"/>
      <c r="J10" s="94"/>
      <c r="K10" s="94"/>
      <c r="L10" s="94"/>
      <c r="M10" s="94"/>
      <c r="N10" s="94"/>
      <c r="O10" s="95" t="s">
        <v>204</v>
      </c>
      <c r="P10" s="204">
        <v>383</v>
      </c>
      <c r="Q10" s="205"/>
      <c r="IV10" s="3"/>
    </row>
    <row r="11" spans="1:256">
      <c r="A11" s="21"/>
      <c r="B11" s="21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  <c r="N11" s="5"/>
      <c r="O11" s="5"/>
      <c r="P11" s="9"/>
      <c r="Q11" s="25"/>
      <c r="R11" s="34"/>
      <c r="S11" s="34"/>
      <c r="T11" s="34"/>
      <c r="U11" s="34"/>
    </row>
    <row r="12" spans="1:256" ht="39" customHeight="1">
      <c r="A12" s="189" t="s">
        <v>12</v>
      </c>
      <c r="B12" s="190"/>
      <c r="C12" s="195" t="s">
        <v>1</v>
      </c>
      <c r="D12" s="198" t="s">
        <v>102</v>
      </c>
      <c r="E12" s="199"/>
      <c r="F12" s="200" t="s">
        <v>103</v>
      </c>
      <c r="G12" s="201"/>
      <c r="H12" s="201"/>
      <c r="I12" s="201"/>
      <c r="J12" s="201"/>
      <c r="K12" s="201"/>
      <c r="L12" s="202"/>
      <c r="M12" s="201" t="s">
        <v>104</v>
      </c>
      <c r="N12" s="201"/>
      <c r="O12" s="201"/>
      <c r="P12" s="201"/>
      <c r="Q12" s="201"/>
    </row>
    <row r="13" spans="1:256" ht="15.75" customHeight="1">
      <c r="A13" s="191"/>
      <c r="B13" s="192"/>
      <c r="C13" s="196"/>
      <c r="D13" s="203" t="s">
        <v>0</v>
      </c>
      <c r="E13" s="203" t="s">
        <v>105</v>
      </c>
      <c r="F13" s="203" t="s">
        <v>0</v>
      </c>
      <c r="G13" s="198" t="s">
        <v>106</v>
      </c>
      <c r="H13" s="210"/>
      <c r="I13" s="210"/>
      <c r="J13" s="210"/>
      <c r="K13" s="210"/>
      <c r="L13" s="199"/>
      <c r="M13" s="195" t="s">
        <v>0</v>
      </c>
      <c r="N13" s="198" t="s">
        <v>25</v>
      </c>
      <c r="O13" s="210"/>
      <c r="P13" s="210"/>
      <c r="Q13" s="210"/>
    </row>
    <row r="14" spans="1:256" ht="67.5" customHeight="1">
      <c r="A14" s="193"/>
      <c r="B14" s="194"/>
      <c r="C14" s="197"/>
      <c r="D14" s="203"/>
      <c r="E14" s="203"/>
      <c r="F14" s="203"/>
      <c r="G14" s="33" t="s">
        <v>107</v>
      </c>
      <c r="H14" s="33" t="s">
        <v>108</v>
      </c>
      <c r="I14" s="33" t="s">
        <v>109</v>
      </c>
      <c r="J14" s="33" t="s">
        <v>110</v>
      </c>
      <c r="K14" s="33" t="s">
        <v>111</v>
      </c>
      <c r="L14" s="33" t="s">
        <v>112</v>
      </c>
      <c r="M14" s="197"/>
      <c r="N14" s="36" t="s">
        <v>113</v>
      </c>
      <c r="O14" s="36" t="s">
        <v>114</v>
      </c>
      <c r="P14" s="75" t="s">
        <v>115</v>
      </c>
      <c r="Q14" s="32" t="s">
        <v>116</v>
      </c>
    </row>
    <row r="15" spans="1:256" s="11" customFormat="1">
      <c r="A15" s="208">
        <v>1</v>
      </c>
      <c r="B15" s="209"/>
      <c r="C15" s="23">
        <v>2</v>
      </c>
      <c r="D15" s="13">
        <v>3</v>
      </c>
      <c r="E15" s="24">
        <v>4</v>
      </c>
      <c r="F15" s="23">
        <v>5</v>
      </c>
      <c r="G15" s="23">
        <v>6</v>
      </c>
      <c r="H15" s="23">
        <v>7</v>
      </c>
      <c r="I15" s="13">
        <v>8</v>
      </c>
      <c r="J15" s="23">
        <v>9</v>
      </c>
      <c r="K15" s="13">
        <v>10</v>
      </c>
      <c r="L15" s="13">
        <v>11</v>
      </c>
      <c r="M15" s="13">
        <v>12</v>
      </c>
      <c r="N15" s="24">
        <v>13</v>
      </c>
      <c r="O15" s="23">
        <v>14</v>
      </c>
      <c r="P15" s="99">
        <v>15</v>
      </c>
      <c r="Q15" s="99">
        <v>16</v>
      </c>
      <c r="R15" s="10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>
      <c r="A16" s="211" t="s">
        <v>13</v>
      </c>
      <c r="B16" s="211"/>
      <c r="C16" s="100">
        <v>1000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3">
        <f>SUM(N16:Q16)</f>
        <v>0</v>
      </c>
      <c r="N16" s="102"/>
      <c r="O16" s="102"/>
      <c r="P16" s="102"/>
      <c r="Q16" s="102"/>
    </row>
    <row r="17" spans="1:256">
      <c r="A17" s="206" t="s">
        <v>14</v>
      </c>
      <c r="B17" s="206"/>
      <c r="C17" s="100">
        <v>2000</v>
      </c>
      <c r="D17" s="102"/>
      <c r="E17" s="102"/>
      <c r="F17" s="102"/>
      <c r="G17" s="102"/>
      <c r="H17" s="104"/>
      <c r="I17" s="104"/>
      <c r="J17" s="104"/>
      <c r="K17" s="104"/>
      <c r="L17" s="104"/>
      <c r="M17" s="103">
        <f>SUM(N17:Q17)</f>
        <v>0</v>
      </c>
      <c r="N17" s="104"/>
      <c r="O17" s="104"/>
      <c r="P17" s="102"/>
      <c r="Q17" s="102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ht="63" customHeight="1">
      <c r="A18" s="206" t="s">
        <v>15</v>
      </c>
      <c r="B18" s="206"/>
      <c r="C18" s="100">
        <v>3000</v>
      </c>
      <c r="D18" s="103">
        <f>SUM(D19:D22)</f>
        <v>59147.55</v>
      </c>
      <c r="E18" s="103">
        <f t="shared" ref="E18:L18" si="0">SUM(E19:E22)</f>
        <v>59147.55</v>
      </c>
      <c r="F18" s="103">
        <f t="shared" si="0"/>
        <v>21173</v>
      </c>
      <c r="G18" s="103">
        <f t="shared" si="0"/>
        <v>21173</v>
      </c>
      <c r="H18" s="103">
        <f t="shared" si="0"/>
        <v>21173</v>
      </c>
      <c r="I18" s="103">
        <f t="shared" si="0"/>
        <v>0</v>
      </c>
      <c r="J18" s="103">
        <f t="shared" si="0"/>
        <v>0</v>
      </c>
      <c r="K18" s="103">
        <f t="shared" si="0"/>
        <v>0</v>
      </c>
      <c r="L18" s="103">
        <f t="shared" si="0"/>
        <v>0</v>
      </c>
      <c r="M18" s="103">
        <f>SUM(N18:Q18)</f>
        <v>0</v>
      </c>
      <c r="N18" s="103">
        <f>SUM(N19:N22)</f>
        <v>0</v>
      </c>
      <c r="O18" s="103">
        <f>SUM(O19:O22)</f>
        <v>0</v>
      </c>
      <c r="P18" s="103">
        <f>SUM(P19:P22)</f>
        <v>0</v>
      </c>
      <c r="Q18" s="103">
        <f>SUM(Q19:Q22)</f>
        <v>0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25.5" customHeight="1">
      <c r="A19" s="207" t="s">
        <v>16</v>
      </c>
      <c r="B19" s="207"/>
      <c r="C19" s="100">
        <v>3100</v>
      </c>
      <c r="D19" s="102"/>
      <c r="E19" s="102"/>
      <c r="F19" s="102"/>
      <c r="G19" s="102"/>
      <c r="H19" s="104"/>
      <c r="I19" s="104"/>
      <c r="J19" s="104"/>
      <c r="K19" s="104"/>
      <c r="L19" s="104"/>
      <c r="M19" s="103">
        <f t="shared" ref="M19:M29" si="1">SUM(N19:Q19)</f>
        <v>0</v>
      </c>
      <c r="N19" s="104"/>
      <c r="O19" s="104"/>
      <c r="P19" s="102"/>
      <c r="Q19" s="102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ht="26.25" customHeight="1">
      <c r="A20" s="207" t="s">
        <v>17</v>
      </c>
      <c r="B20" s="207"/>
      <c r="C20" s="100">
        <v>3200</v>
      </c>
      <c r="D20" s="102">
        <v>37871.550000000003</v>
      </c>
      <c r="E20" s="102">
        <v>37871.550000000003</v>
      </c>
      <c r="F20" s="102"/>
      <c r="G20" s="102"/>
      <c r="H20" s="104"/>
      <c r="I20" s="104"/>
      <c r="J20" s="104"/>
      <c r="K20" s="104"/>
      <c r="L20" s="104"/>
      <c r="M20" s="103">
        <f t="shared" si="1"/>
        <v>0</v>
      </c>
      <c r="N20" s="104"/>
      <c r="O20" s="104"/>
      <c r="P20" s="102"/>
      <c r="Q20" s="102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ht="26.25" customHeight="1">
      <c r="A21" s="207" t="s">
        <v>18</v>
      </c>
      <c r="B21" s="207"/>
      <c r="C21" s="100">
        <v>3300</v>
      </c>
      <c r="D21" s="102">
        <v>21276</v>
      </c>
      <c r="E21" s="102">
        <v>21276</v>
      </c>
      <c r="F21" s="102">
        <v>21173</v>
      </c>
      <c r="G21" s="102">
        <v>21173</v>
      </c>
      <c r="H21" s="102">
        <v>21173</v>
      </c>
      <c r="I21" s="104"/>
      <c r="J21" s="104"/>
      <c r="K21" s="104"/>
      <c r="L21" s="104"/>
      <c r="M21" s="103">
        <f t="shared" si="1"/>
        <v>0</v>
      </c>
      <c r="N21" s="104"/>
      <c r="O21" s="104"/>
      <c r="P21" s="102"/>
      <c r="Q21" s="102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>
      <c r="A22" s="207" t="s">
        <v>19</v>
      </c>
      <c r="B22" s="207"/>
      <c r="C22" s="100">
        <v>3400</v>
      </c>
      <c r="D22" s="102"/>
      <c r="E22" s="102"/>
      <c r="F22" s="102"/>
      <c r="G22" s="102"/>
      <c r="H22" s="104"/>
      <c r="I22" s="104"/>
      <c r="J22" s="104"/>
      <c r="K22" s="104"/>
      <c r="L22" s="104"/>
      <c r="M22" s="103">
        <f t="shared" si="1"/>
        <v>0</v>
      </c>
      <c r="N22" s="104"/>
      <c r="O22" s="104"/>
      <c r="P22" s="102"/>
      <c r="Q22" s="102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26.25" customHeight="1">
      <c r="A23" s="212" t="s">
        <v>117</v>
      </c>
      <c r="B23" s="212"/>
      <c r="C23" s="100">
        <v>3410</v>
      </c>
      <c r="D23" s="102"/>
      <c r="E23" s="102"/>
      <c r="F23" s="102"/>
      <c r="G23" s="102"/>
      <c r="H23" s="104"/>
      <c r="I23" s="104"/>
      <c r="J23" s="104"/>
      <c r="K23" s="104"/>
      <c r="L23" s="104"/>
      <c r="M23" s="103">
        <f t="shared" si="1"/>
        <v>0</v>
      </c>
      <c r="N23" s="104"/>
      <c r="O23" s="104"/>
      <c r="P23" s="102"/>
      <c r="Q23" s="102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25.5" customHeight="1">
      <c r="A24" s="212" t="s">
        <v>20</v>
      </c>
      <c r="B24" s="212"/>
      <c r="C24" s="12">
        <v>3420</v>
      </c>
      <c r="D24" s="104"/>
      <c r="E24" s="104"/>
      <c r="F24" s="104"/>
      <c r="G24" s="104"/>
      <c r="H24" s="104"/>
      <c r="I24" s="104"/>
      <c r="J24" s="104"/>
      <c r="K24" s="104"/>
      <c r="L24" s="104"/>
      <c r="M24" s="103">
        <f t="shared" si="1"/>
        <v>0</v>
      </c>
      <c r="N24" s="104"/>
      <c r="O24" s="104"/>
      <c r="P24" s="104"/>
      <c r="Q24" s="104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25.5" customHeight="1">
      <c r="A25" s="212" t="s">
        <v>21</v>
      </c>
      <c r="B25" s="212"/>
      <c r="C25" s="12">
        <v>3430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3">
        <f t="shared" si="1"/>
        <v>0</v>
      </c>
      <c r="N25" s="104"/>
      <c r="O25" s="104"/>
      <c r="P25" s="104"/>
      <c r="Q25" s="104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>
      <c r="A26" s="206" t="s">
        <v>22</v>
      </c>
      <c r="B26" s="206"/>
      <c r="C26" s="12">
        <v>4000</v>
      </c>
      <c r="D26" s="104">
        <f>211866.92-D18</f>
        <v>152719.37</v>
      </c>
      <c r="E26" s="104">
        <f>D26-10826.5</f>
        <v>141892.87</v>
      </c>
      <c r="F26" s="104">
        <f>416836.77-F18</f>
        <v>395663.77</v>
      </c>
      <c r="G26" s="104">
        <f>F26-252011.38</f>
        <v>143652.39000000001</v>
      </c>
      <c r="H26" s="104">
        <f>G26</f>
        <v>143652.39000000001</v>
      </c>
      <c r="I26" s="104"/>
      <c r="J26" s="104"/>
      <c r="K26" s="104"/>
      <c r="L26" s="104"/>
      <c r="M26" s="103">
        <f t="shared" si="1"/>
        <v>0</v>
      </c>
      <c r="N26" s="104"/>
      <c r="O26" s="104"/>
      <c r="P26" s="104"/>
      <c r="Q26" s="104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25.5" customHeight="1">
      <c r="A27" s="207" t="s">
        <v>23</v>
      </c>
      <c r="B27" s="207"/>
      <c r="C27" s="12">
        <v>4100</v>
      </c>
      <c r="D27" s="104"/>
      <c r="E27" s="104"/>
      <c r="F27" s="104"/>
      <c r="G27" s="104"/>
      <c r="H27" s="104"/>
      <c r="I27" s="104"/>
      <c r="J27" s="104"/>
      <c r="K27" s="104"/>
      <c r="L27" s="104"/>
      <c r="M27" s="103">
        <f t="shared" si="1"/>
        <v>0</v>
      </c>
      <c r="N27" s="104"/>
      <c r="O27" s="104"/>
      <c r="P27" s="104"/>
      <c r="Q27" s="104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>
      <c r="A28" s="206" t="s">
        <v>24</v>
      </c>
      <c r="B28" s="206"/>
      <c r="C28" s="12">
        <v>5000</v>
      </c>
      <c r="D28" s="104"/>
      <c r="E28" s="104"/>
      <c r="F28" s="104"/>
      <c r="G28" s="104"/>
      <c r="H28" s="104"/>
      <c r="I28" s="104"/>
      <c r="J28" s="104"/>
      <c r="K28" s="104"/>
      <c r="L28" s="104"/>
      <c r="M28" s="103">
        <f t="shared" si="1"/>
        <v>0</v>
      </c>
      <c r="N28" s="104"/>
      <c r="O28" s="104"/>
      <c r="P28" s="104"/>
      <c r="Q28" s="104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25.5" customHeight="1">
      <c r="A29" s="207" t="s">
        <v>118</v>
      </c>
      <c r="B29" s="207"/>
      <c r="C29" s="12">
        <v>5100</v>
      </c>
      <c r="D29" s="104"/>
      <c r="E29" s="104"/>
      <c r="F29" s="104"/>
      <c r="G29" s="104"/>
      <c r="H29" s="104"/>
      <c r="I29" s="104"/>
      <c r="J29" s="104"/>
      <c r="K29" s="104"/>
      <c r="L29" s="104"/>
      <c r="M29" s="103">
        <f t="shared" si="1"/>
        <v>0</v>
      </c>
      <c r="N29" s="104"/>
      <c r="O29" s="104"/>
      <c r="P29" s="104"/>
      <c r="Q29" s="104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>
      <c r="A30" s="213" t="s">
        <v>35</v>
      </c>
      <c r="B30" s="213"/>
      <c r="C30" s="101">
        <v>9000</v>
      </c>
      <c r="D30" s="105">
        <f>+D16+D17+D18+D26+D28</f>
        <v>211866.91999999998</v>
      </c>
      <c r="E30" s="105">
        <f t="shared" ref="E30:Q30" si="2">+E16+E17+E18+E26+E28</f>
        <v>201040.41999999998</v>
      </c>
      <c r="F30" s="105">
        <f t="shared" si="2"/>
        <v>416836.77</v>
      </c>
      <c r="G30" s="105">
        <f t="shared" si="2"/>
        <v>164825.39000000001</v>
      </c>
      <c r="H30" s="105">
        <f t="shared" si="2"/>
        <v>164825.39000000001</v>
      </c>
      <c r="I30" s="105">
        <f t="shared" si="2"/>
        <v>0</v>
      </c>
      <c r="J30" s="105">
        <f t="shared" si="2"/>
        <v>0</v>
      </c>
      <c r="K30" s="105">
        <f t="shared" si="2"/>
        <v>0</v>
      </c>
      <c r="L30" s="105">
        <f t="shared" si="2"/>
        <v>0</v>
      </c>
      <c r="M30" s="105">
        <f t="shared" si="2"/>
        <v>0</v>
      </c>
      <c r="N30" s="105">
        <f t="shared" si="2"/>
        <v>0</v>
      </c>
      <c r="O30" s="105">
        <f t="shared" si="2"/>
        <v>0</v>
      </c>
      <c r="P30" s="105">
        <f t="shared" si="2"/>
        <v>0</v>
      </c>
      <c r="Q30" s="105">
        <f t="shared" si="2"/>
        <v>0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customFormat="1" ht="27.75" customHeight="1">
      <c r="A31" s="39" t="s">
        <v>43</v>
      </c>
      <c r="B31" s="39"/>
      <c r="C31" s="214" t="s">
        <v>216</v>
      </c>
      <c r="D31" s="214"/>
      <c r="E31" s="214"/>
      <c r="F31" s="43"/>
      <c r="G31" s="43"/>
      <c r="H31" s="215" t="s">
        <v>217</v>
      </c>
      <c r="I31" s="215"/>
      <c r="J31" s="215"/>
      <c r="K31" s="1"/>
      <c r="L31" s="1"/>
      <c r="M31" s="1"/>
      <c r="N31" s="1"/>
      <c r="O31" s="1"/>
      <c r="P31" s="1"/>
      <c r="Q31" s="1"/>
    </row>
    <row r="32" spans="1:256" customFormat="1" ht="12" customHeight="1">
      <c r="A32" s="41"/>
      <c r="B32" s="41"/>
      <c r="C32" s="174" t="s">
        <v>38</v>
      </c>
      <c r="D32" s="174"/>
      <c r="E32" s="174"/>
      <c r="F32" s="27"/>
      <c r="G32" s="27"/>
      <c r="H32" s="174" t="s">
        <v>39</v>
      </c>
      <c r="I32" s="174"/>
      <c r="J32" s="174"/>
      <c r="K32" s="1"/>
      <c r="L32" s="1"/>
      <c r="M32" s="1"/>
      <c r="N32" s="1"/>
      <c r="O32" s="1"/>
      <c r="P32" s="1"/>
      <c r="Q32" s="1"/>
    </row>
    <row r="33" spans="1:256" customFormat="1" ht="15">
      <c r="A33" s="41" t="s">
        <v>40</v>
      </c>
      <c r="B33" s="41"/>
      <c r="C33" s="219"/>
      <c r="D33" s="219"/>
      <c r="E33" s="219"/>
      <c r="F33" s="44"/>
      <c r="G33" s="44"/>
      <c r="H33" s="215"/>
      <c r="I33" s="215"/>
      <c r="J33" s="215"/>
      <c r="K33" s="1"/>
      <c r="L33" s="1"/>
      <c r="M33" s="1"/>
      <c r="N33" s="1"/>
      <c r="O33" s="1"/>
      <c r="P33" s="1"/>
      <c r="Q33" s="1"/>
    </row>
    <row r="34" spans="1:256" customFormat="1" ht="12" customHeight="1">
      <c r="A34" s="26"/>
      <c r="B34" s="26"/>
      <c r="C34" s="174" t="s">
        <v>38</v>
      </c>
      <c r="D34" s="174"/>
      <c r="E34" s="174"/>
      <c r="F34" s="27"/>
      <c r="G34" s="27"/>
      <c r="H34" s="174" t="s">
        <v>41</v>
      </c>
      <c r="I34" s="174"/>
      <c r="J34" s="174"/>
      <c r="K34" s="1"/>
      <c r="L34" s="1"/>
      <c r="M34" s="1"/>
      <c r="N34" s="1"/>
      <c r="O34" s="1"/>
      <c r="P34" s="1"/>
      <c r="Q34" s="1"/>
    </row>
    <row r="35" spans="1:256" customFormat="1" ht="15">
      <c r="A35" s="41" t="s">
        <v>42</v>
      </c>
      <c r="B35" s="41"/>
      <c r="C35" s="45"/>
      <c r="D35" s="43"/>
      <c r="E35" s="43"/>
      <c r="F35" s="43"/>
      <c r="G35" s="4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256" ht="11.25">
      <c r="A36" s="216"/>
      <c r="B36" s="216"/>
      <c r="C36" s="216"/>
      <c r="D36" s="216"/>
      <c r="E36" s="216"/>
      <c r="F36" s="216"/>
      <c r="G36" s="216"/>
      <c r="H36" s="217"/>
      <c r="I36" s="217"/>
      <c r="J36" s="217"/>
      <c r="K36" s="217"/>
      <c r="L36" s="217"/>
      <c r="M36" s="217"/>
      <c r="N36" s="217"/>
      <c r="O36" s="217"/>
      <c r="P36" s="217"/>
      <c r="Q36" s="217"/>
    </row>
    <row r="37" spans="1:256" ht="12.75" customHeight="1">
      <c r="A37" s="216"/>
      <c r="B37" s="216"/>
      <c r="C37" s="216"/>
      <c r="D37" s="216"/>
      <c r="E37" s="216"/>
      <c r="F37" s="216"/>
      <c r="G37" s="216"/>
      <c r="H37" s="217"/>
      <c r="I37" s="217"/>
      <c r="J37" s="217"/>
      <c r="K37" s="217"/>
      <c r="L37" s="217"/>
      <c r="M37" s="217"/>
      <c r="N37" s="217"/>
      <c r="O37" s="217"/>
      <c r="P37" s="217"/>
      <c r="Q37" s="217"/>
    </row>
    <row r="38" spans="1:256" ht="11.25">
      <c r="A38" s="218"/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</row>
    <row r="39" spans="1:256">
      <c r="A39" s="14"/>
      <c r="B39" s="14"/>
      <c r="IT39" s="3"/>
      <c r="IU39" s="3"/>
      <c r="IV39" s="3"/>
    </row>
    <row r="40" spans="1:256">
      <c r="IT40" s="3"/>
      <c r="IU40" s="3"/>
      <c r="IV40" s="3"/>
    </row>
  </sheetData>
  <customSheetViews>
    <customSheetView guid="{E21E336C-D254-42B8-B7A4-6CFA1DC5B156}" scale="85" showPageBreaks="1" fitToPage="1" printArea="1" topLeftCell="A10">
      <selection activeCell="H27" sqref="H27"/>
      <pageMargins left="0.70866141732283472" right="0.39370078740157483" top="0" bottom="0.39370078740157483" header="0.15748031496062992" footer="0"/>
      <pageSetup paperSize="9" scale="50" firstPageNumber="3" fitToHeight="0" orientation="landscape" useFirstPageNumber="1" r:id="rId1"/>
    </customSheetView>
  </customSheetViews>
  <mergeCells count="50">
    <mergeCell ref="A36:Q36"/>
    <mergeCell ref="A37:Q37"/>
    <mergeCell ref="A38:Q38"/>
    <mergeCell ref="C33:E33"/>
    <mergeCell ref="H33:J33"/>
    <mergeCell ref="A29:B29"/>
    <mergeCell ref="A25:B25"/>
    <mergeCell ref="A28:B28"/>
    <mergeCell ref="C34:E34"/>
    <mergeCell ref="H34:J34"/>
    <mergeCell ref="A30:B30"/>
    <mergeCell ref="C31:E31"/>
    <mergeCell ref="H31:J31"/>
    <mergeCell ref="C32:E32"/>
    <mergeCell ref="H32:J32"/>
    <mergeCell ref="A26:B26"/>
    <mergeCell ref="A27:B27"/>
    <mergeCell ref="A15:B15"/>
    <mergeCell ref="F13:F14"/>
    <mergeCell ref="G13:L13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P8:Q8"/>
    <mergeCell ref="P9:Q9"/>
    <mergeCell ref="A12:B14"/>
    <mergeCell ref="C12:C14"/>
    <mergeCell ref="D12:E12"/>
    <mergeCell ref="F12:L12"/>
    <mergeCell ref="M12:Q12"/>
    <mergeCell ref="D13:D14"/>
    <mergeCell ref="E13:E14"/>
    <mergeCell ref="P10:Q10"/>
    <mergeCell ref="M13:M14"/>
    <mergeCell ref="N13:Q13"/>
    <mergeCell ref="P5:Q5"/>
    <mergeCell ref="P6:Q6"/>
    <mergeCell ref="P7:Q7"/>
    <mergeCell ref="A1:Q1"/>
    <mergeCell ref="R1:U1"/>
    <mergeCell ref="P2:Q2"/>
    <mergeCell ref="A3:N3"/>
    <mergeCell ref="P3:Q3"/>
    <mergeCell ref="P4:Q4"/>
  </mergeCells>
  <phoneticPr fontId="0" type="noConversion"/>
  <pageMargins left="0.70866141732283472" right="0.39370078740157483" top="0" bottom="0.39370078740157483" header="0.15748031496062992" footer="0"/>
  <pageSetup paperSize="9" scale="50" firstPageNumber="3" fitToHeight="0" orientation="landscape" useFirstPageNumber="1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1.1.Поступления</vt:lpstr>
      <vt:lpstr>1.1.Выплаты</vt:lpstr>
      <vt:lpstr>3.1.Кредиторка</vt:lpstr>
      <vt:lpstr>'1.1.Выплаты'!Заголовки_для_печати</vt:lpstr>
      <vt:lpstr>'1.1.Поступления'!Заголовки_для_печати</vt:lpstr>
      <vt:lpstr>'1.1.Выплаты'!Область_печати</vt:lpstr>
      <vt:lpstr>'1.1.Поступления'!Область_печати</vt:lpstr>
      <vt:lpstr>'3.1.Кредиторка'!Область_печати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СЕЛЕЗНЕВА ГАЛИНА АНАТОЛЬЕВНА</dc:creator>
  <cp:lastModifiedBy>pc</cp:lastModifiedBy>
  <cp:lastPrinted>2023-12-07T07:46:57Z</cp:lastPrinted>
  <dcterms:created xsi:type="dcterms:W3CDTF">2019-06-10T09:56:50Z</dcterms:created>
  <dcterms:modified xsi:type="dcterms:W3CDTF">2023-12-08T09:54:13Z</dcterms:modified>
</cp:coreProperties>
</file>